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6\INF TRIMESTRAL\3ER TRIMESTRE\"/>
    </mc:Choice>
  </mc:AlternateContent>
  <bookViews>
    <workbookView xWindow="-105" yWindow="3825" windowWidth="19440" windowHeight="4260" tabRatio="750" activeTab="14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OG" sheetId="15" r:id="rId11"/>
    <sheet name="CTG" sheetId="14" r:id="rId12"/>
    <sheet name="CFG" sheetId="16" r:id="rId13"/>
    <sheet name="End Neto" sheetId="17" r:id="rId14"/>
    <sheet name="Int" sheetId="18" r:id="rId15"/>
    <sheet name="Post Fiscal" sheetId="20" r:id="rId16"/>
  </sheets>
  <definedNames>
    <definedName name="_xlnm.Print_Area" localSheetId="0">EA!$A$1:$K$50</definedName>
    <definedName name="_xlnm.Print_Area" localSheetId="4">EAA!$A$1:$I$40</definedName>
    <definedName name="_xlnm.Print_Area" localSheetId="5">EADP!$A$1:$J$47</definedName>
    <definedName name="_xlnm.Print_Area" localSheetId="2">ECSF!$A$1:$K$49</definedName>
    <definedName name="_xlnm.Print_Area" localSheetId="7">EFE!$A$1:$Q$53</definedName>
    <definedName name="_xlnm.Print_Area" localSheetId="1">ESF!$A$1:$L$60</definedName>
    <definedName name="_xlnm.Print_Area" localSheetId="6">EVHP!$A$1:$I$40</definedName>
  </definedNames>
  <calcPr calcId="162913"/>
</workbook>
</file>

<file path=xl/calcChain.xml><?xml version="1.0" encoding="utf-8"?>
<calcChain xmlns="http://schemas.openxmlformats.org/spreadsheetml/2006/main">
  <c r="G21" i="13" l="1"/>
  <c r="H21" i="13"/>
  <c r="J52" i="1" l="1"/>
  <c r="J38" i="1"/>
  <c r="J32" i="1"/>
  <c r="J21" i="1"/>
  <c r="J34" i="1" s="1"/>
  <c r="E35" i="1"/>
  <c r="E20" i="1"/>
  <c r="E37" i="1" s="1"/>
  <c r="J44" i="5"/>
  <c r="J36" i="5"/>
  <c r="J29" i="5"/>
  <c r="J24" i="5"/>
  <c r="J13" i="5"/>
  <c r="E22" i="5"/>
  <c r="E18" i="5"/>
  <c r="E29" i="5" s="1"/>
  <c r="E8" i="5"/>
  <c r="O10" i="10" l="1"/>
  <c r="O25" i="10"/>
  <c r="J11" i="5" l="1"/>
  <c r="H29" i="17" l="1"/>
  <c r="H28" i="17"/>
  <c r="H27" i="17"/>
  <c r="H26" i="17"/>
  <c r="H25" i="17"/>
  <c r="H24" i="17"/>
  <c r="H23" i="17"/>
  <c r="H22" i="17"/>
  <c r="F30" i="17"/>
  <c r="D30" i="17"/>
  <c r="H17" i="17"/>
  <c r="H16" i="17"/>
  <c r="H15" i="17"/>
  <c r="H14" i="17"/>
  <c r="H13" i="17"/>
  <c r="H12" i="17"/>
  <c r="H11" i="17"/>
  <c r="H10" i="17"/>
  <c r="H9" i="17"/>
  <c r="F18" i="17"/>
  <c r="D18" i="17"/>
  <c r="H18" i="17" s="1"/>
  <c r="F46" i="16"/>
  <c r="I46" i="16" s="1"/>
  <c r="F45" i="16"/>
  <c r="I45" i="16" s="1"/>
  <c r="F44" i="16"/>
  <c r="I44" i="16" s="1"/>
  <c r="F43" i="16"/>
  <c r="I43" i="16" s="1"/>
  <c r="H42" i="16"/>
  <c r="G42" i="16"/>
  <c r="E42" i="16"/>
  <c r="D42" i="16"/>
  <c r="F40" i="16"/>
  <c r="I40" i="16" s="1"/>
  <c r="F39" i="16"/>
  <c r="I39" i="16" s="1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F32" i="16"/>
  <c r="I32" i="16" s="1"/>
  <c r="H31" i="16"/>
  <c r="G31" i="16"/>
  <c r="E31" i="16"/>
  <c r="D31" i="16"/>
  <c r="F31" i="16" s="1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I24" i="16" s="1"/>
  <c r="F23" i="16"/>
  <c r="I23" i="16" s="1"/>
  <c r="H22" i="16"/>
  <c r="G22" i="16"/>
  <c r="E22" i="16"/>
  <c r="D22" i="16"/>
  <c r="F20" i="16"/>
  <c r="I20" i="16" s="1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H12" i="16"/>
  <c r="G12" i="16"/>
  <c r="E12" i="16"/>
  <c r="D12" i="16"/>
  <c r="H74" i="15"/>
  <c r="G74" i="15"/>
  <c r="E74" i="15"/>
  <c r="D74" i="15"/>
  <c r="H70" i="15"/>
  <c r="G70" i="15"/>
  <c r="E70" i="15"/>
  <c r="D70" i="15"/>
  <c r="H62" i="15"/>
  <c r="G62" i="15"/>
  <c r="E62" i="15"/>
  <c r="D62" i="15"/>
  <c r="H58" i="15"/>
  <c r="G58" i="15"/>
  <c r="E58" i="15"/>
  <c r="D58" i="15"/>
  <c r="H48" i="15"/>
  <c r="G48" i="15"/>
  <c r="E48" i="15"/>
  <c r="D48" i="15"/>
  <c r="H38" i="15"/>
  <c r="G38" i="15"/>
  <c r="E38" i="15"/>
  <c r="D38" i="15"/>
  <c r="H28" i="15"/>
  <c r="G28" i="15"/>
  <c r="E28" i="15"/>
  <c r="D28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1" i="15"/>
  <c r="I61" i="15" s="1"/>
  <c r="F60" i="15"/>
  <c r="I60" i="15" s="1"/>
  <c r="F59" i="15"/>
  <c r="I59" i="15" s="1"/>
  <c r="F57" i="15"/>
  <c r="I57" i="15" s="1"/>
  <c r="F56" i="15"/>
  <c r="I56" i="15" s="1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F49" i="15"/>
  <c r="I49" i="15" s="1"/>
  <c r="F47" i="15"/>
  <c r="I47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F37" i="15"/>
  <c r="I37" i="15" s="1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H18" i="15"/>
  <c r="G18" i="15"/>
  <c r="E18" i="15"/>
  <c r="D18" i="15"/>
  <c r="H10" i="15"/>
  <c r="G10" i="15"/>
  <c r="F17" i="15"/>
  <c r="I17" i="15" s="1"/>
  <c r="F16" i="15"/>
  <c r="I16" i="15" s="1"/>
  <c r="F15" i="15"/>
  <c r="I15" i="15" s="1"/>
  <c r="F14" i="15"/>
  <c r="I14" i="15" s="1"/>
  <c r="F13" i="15"/>
  <c r="I13" i="15" s="1"/>
  <c r="F12" i="15"/>
  <c r="I12" i="15" s="1"/>
  <c r="F11" i="15"/>
  <c r="I11" i="15" s="1"/>
  <c r="E10" i="15"/>
  <c r="D10" i="15"/>
  <c r="F16" i="14"/>
  <c r="I16" i="14" s="1"/>
  <c r="F14" i="14"/>
  <c r="I14" i="14" s="1"/>
  <c r="F12" i="14"/>
  <c r="H18" i="14"/>
  <c r="G18" i="14"/>
  <c r="E18" i="14"/>
  <c r="D18" i="14"/>
  <c r="F11" i="13"/>
  <c r="I11" i="13" s="1"/>
  <c r="E21" i="13"/>
  <c r="D21" i="13"/>
  <c r="I52" i="12"/>
  <c r="I49" i="12"/>
  <c r="I48" i="12"/>
  <c r="I47" i="12"/>
  <c r="I44" i="12"/>
  <c r="I43" i="12"/>
  <c r="I42" i="12"/>
  <c r="I41" i="12"/>
  <c r="I39" i="12"/>
  <c r="I38" i="12"/>
  <c r="I36" i="12"/>
  <c r="I35" i="12"/>
  <c r="I34" i="12"/>
  <c r="F52" i="12"/>
  <c r="F51" i="12" s="1"/>
  <c r="F49" i="12"/>
  <c r="F48" i="12"/>
  <c r="F47" i="12"/>
  <c r="F35" i="12"/>
  <c r="F36" i="12"/>
  <c r="F38" i="12"/>
  <c r="F39" i="12"/>
  <c r="F41" i="12"/>
  <c r="F42" i="12"/>
  <c r="F43" i="12"/>
  <c r="F44" i="12"/>
  <c r="F34" i="12"/>
  <c r="H51" i="12"/>
  <c r="H46" i="12"/>
  <c r="E10" i="20" s="1"/>
  <c r="H40" i="12"/>
  <c r="H37" i="12"/>
  <c r="G51" i="12"/>
  <c r="D32" i="20" s="1"/>
  <c r="G46" i="12"/>
  <c r="D10" i="20" s="1"/>
  <c r="G40" i="12"/>
  <c r="G37" i="12"/>
  <c r="E51" i="12"/>
  <c r="E46" i="12"/>
  <c r="E40" i="12"/>
  <c r="E37" i="12"/>
  <c r="E33" i="12" s="1"/>
  <c r="D51" i="12"/>
  <c r="C32" i="20" s="1"/>
  <c r="D46" i="12"/>
  <c r="C10" i="20" s="1"/>
  <c r="D40" i="12"/>
  <c r="D37" i="12"/>
  <c r="I24" i="12"/>
  <c r="I23" i="12"/>
  <c r="I22" i="12"/>
  <c r="I21" i="12"/>
  <c r="I20" i="12"/>
  <c r="I19" i="12"/>
  <c r="I17" i="12"/>
  <c r="I16" i="12"/>
  <c r="I14" i="12"/>
  <c r="I13" i="12"/>
  <c r="I12" i="12"/>
  <c r="I11" i="12"/>
  <c r="F24" i="12"/>
  <c r="F23" i="12"/>
  <c r="F22" i="12"/>
  <c r="F21" i="12"/>
  <c r="F20" i="12"/>
  <c r="F19" i="12"/>
  <c r="F17" i="12"/>
  <c r="F15" i="12" s="1"/>
  <c r="F14" i="12"/>
  <c r="F13" i="12"/>
  <c r="F12" i="12"/>
  <c r="F11" i="12"/>
  <c r="H18" i="12"/>
  <c r="H15" i="12"/>
  <c r="G18" i="12"/>
  <c r="G15" i="12"/>
  <c r="E18" i="12"/>
  <c r="E15" i="12"/>
  <c r="D18" i="12"/>
  <c r="D15" i="12"/>
  <c r="G26" i="12" l="1"/>
  <c r="H33" i="12"/>
  <c r="E21" i="14"/>
  <c r="F48" i="15"/>
  <c r="F62" i="15"/>
  <c r="F22" i="16"/>
  <c r="I22" i="16" s="1"/>
  <c r="D33" i="12"/>
  <c r="F32" i="17"/>
  <c r="G48" i="16"/>
  <c r="G50" i="16" s="1"/>
  <c r="H48" i="16"/>
  <c r="H50" i="16" s="1"/>
  <c r="H82" i="15"/>
  <c r="F10" i="15"/>
  <c r="F38" i="15"/>
  <c r="I38" i="15" s="1"/>
  <c r="F58" i="15"/>
  <c r="I58" i="15" s="1"/>
  <c r="F70" i="15"/>
  <c r="E82" i="15"/>
  <c r="E84" i="15" s="1"/>
  <c r="E54" i="12"/>
  <c r="F18" i="12"/>
  <c r="F26" i="12" s="1"/>
  <c r="E26" i="12"/>
  <c r="E48" i="16"/>
  <c r="E50" i="16" s="1"/>
  <c r="F42" i="16"/>
  <c r="I42" i="16" s="1"/>
  <c r="F40" i="12"/>
  <c r="F18" i="14"/>
  <c r="I48" i="15"/>
  <c r="I62" i="15"/>
  <c r="I46" i="12"/>
  <c r="F18" i="15"/>
  <c r="I18" i="15" s="1"/>
  <c r="H30" i="17"/>
  <c r="H32" i="17" s="1"/>
  <c r="I40" i="12"/>
  <c r="F46" i="12"/>
  <c r="D48" i="16"/>
  <c r="I31" i="16"/>
  <c r="F28" i="15"/>
  <c r="I28" i="15" s="1"/>
  <c r="G82" i="15"/>
  <c r="I10" i="15"/>
  <c r="D21" i="14"/>
  <c r="H21" i="14"/>
  <c r="G21" i="14"/>
  <c r="D50" i="16"/>
  <c r="H54" i="12"/>
  <c r="E9" i="20" s="1"/>
  <c r="E8" i="20" s="1"/>
  <c r="G54" i="12"/>
  <c r="D9" i="20" s="1"/>
  <c r="I21" i="13"/>
  <c r="I37" i="12"/>
  <c r="I33" i="12" s="1"/>
  <c r="F12" i="16"/>
  <c r="G33" i="12"/>
  <c r="D8" i="20" s="1"/>
  <c r="D32" i="17"/>
  <c r="F37" i="12"/>
  <c r="I51" i="12"/>
  <c r="I12" i="14"/>
  <c r="I18" i="14" s="1"/>
  <c r="H26" i="12"/>
  <c r="D82" i="15"/>
  <c r="D84" i="15" s="1"/>
  <c r="D54" i="12"/>
  <c r="I16" i="16"/>
  <c r="I12" i="16" s="1"/>
  <c r="F21" i="13"/>
  <c r="I18" i="12"/>
  <c r="F74" i="15"/>
  <c r="I70" i="15"/>
  <c r="I15" i="12"/>
  <c r="D26" i="12"/>
  <c r="E17" i="7"/>
  <c r="E30" i="7" s="1"/>
  <c r="I23" i="2"/>
  <c r="E148" i="3" s="1"/>
  <c r="D31" i="8"/>
  <c r="G31" i="8" s="1"/>
  <c r="H31" i="8" s="1"/>
  <c r="D30" i="8"/>
  <c r="G30" i="8" s="1"/>
  <c r="H30" i="8" s="1"/>
  <c r="D29" i="8"/>
  <c r="G29" i="8" s="1"/>
  <c r="H29" i="8" s="1"/>
  <c r="D28" i="8"/>
  <c r="G28" i="8" s="1"/>
  <c r="D27" i="8"/>
  <c r="G27" i="8" s="1"/>
  <c r="H27" i="8" s="1"/>
  <c r="D26" i="8"/>
  <c r="G26" i="8" s="1"/>
  <c r="H26" i="8" s="1"/>
  <c r="D25" i="8"/>
  <c r="G25" i="8" s="1"/>
  <c r="H25" i="8" s="1"/>
  <c r="D24" i="8"/>
  <c r="G24" i="8" s="1"/>
  <c r="D23" i="8"/>
  <c r="G23" i="8" s="1"/>
  <c r="H23" i="8" s="1"/>
  <c r="D19" i="8"/>
  <c r="G19" i="8" s="1"/>
  <c r="H19" i="8" s="1"/>
  <c r="D14" i="8"/>
  <c r="G14" i="8" s="1"/>
  <c r="D15" i="8"/>
  <c r="G15" i="8" s="1"/>
  <c r="H15" i="8" s="1"/>
  <c r="D16" i="8"/>
  <c r="G16" i="8" s="1"/>
  <c r="H16" i="8" s="1"/>
  <c r="D17" i="8"/>
  <c r="G17" i="8" s="1"/>
  <c r="H17" i="8" s="1"/>
  <c r="D18" i="8"/>
  <c r="G18" i="8" s="1"/>
  <c r="D13" i="8"/>
  <c r="G13" i="8" s="1"/>
  <c r="P31" i="10"/>
  <c r="P30" i="10" s="1"/>
  <c r="P24" i="10"/>
  <c r="O24" i="10"/>
  <c r="H23" i="10"/>
  <c r="G23" i="10"/>
  <c r="P15" i="10"/>
  <c r="O15" i="10"/>
  <c r="P10" i="10"/>
  <c r="H10" i="10"/>
  <c r="G10" i="10"/>
  <c r="I29" i="9"/>
  <c r="H29" i="9"/>
  <c r="I24" i="9"/>
  <c r="H24" i="9"/>
  <c r="I15" i="9"/>
  <c r="H15" i="9"/>
  <c r="I10" i="9"/>
  <c r="H10" i="9"/>
  <c r="F21" i="8"/>
  <c r="E21" i="8"/>
  <c r="F11" i="8"/>
  <c r="E11" i="8"/>
  <c r="H32" i="7"/>
  <c r="H31" i="7"/>
  <c r="G28" i="7"/>
  <c r="D28" i="7"/>
  <c r="H26" i="7"/>
  <c r="H25" i="7"/>
  <c r="H24" i="7"/>
  <c r="G23" i="7"/>
  <c r="F23" i="7"/>
  <c r="E23" i="7"/>
  <c r="D23" i="7"/>
  <c r="H19" i="7"/>
  <c r="H18" i="7"/>
  <c r="G15" i="7"/>
  <c r="D15" i="7"/>
  <c r="H13" i="7"/>
  <c r="H12" i="7"/>
  <c r="H11" i="7"/>
  <c r="G10" i="7"/>
  <c r="F10" i="7"/>
  <c r="E10" i="7"/>
  <c r="D10" i="7"/>
  <c r="H8" i="7"/>
  <c r="I44" i="5"/>
  <c r="I36" i="5"/>
  <c r="I29" i="5"/>
  <c r="I24" i="5"/>
  <c r="D22" i="5"/>
  <c r="D18" i="5"/>
  <c r="I13" i="5"/>
  <c r="J8" i="5"/>
  <c r="I8" i="5"/>
  <c r="D8" i="5"/>
  <c r="D12" i="2"/>
  <c r="I12" i="2"/>
  <c r="J12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49" i="2"/>
  <c r="J49" i="2" s="1"/>
  <c r="E217" i="3" s="1"/>
  <c r="I48" i="2"/>
  <c r="E166" i="3" s="1"/>
  <c r="I41" i="2"/>
  <c r="E161" i="3" s="1"/>
  <c r="I42" i="2"/>
  <c r="E162" i="3" s="1"/>
  <c r="I43" i="2"/>
  <c r="J43" i="2" s="1"/>
  <c r="E213" i="3" s="1"/>
  <c r="I44" i="2"/>
  <c r="E164" i="3" s="1"/>
  <c r="I35" i="2"/>
  <c r="J35" i="2" s="1"/>
  <c r="E207" i="3" s="1"/>
  <c r="I36" i="2"/>
  <c r="J36" i="2" s="1"/>
  <c r="E208" i="3" s="1"/>
  <c r="I34" i="2"/>
  <c r="E156" i="3" s="1"/>
  <c r="I24" i="2"/>
  <c r="J24" i="2" s="1"/>
  <c r="E199" i="3" s="1"/>
  <c r="I25" i="2"/>
  <c r="E150" i="3" s="1"/>
  <c r="I26" i="2"/>
  <c r="J26" i="2" s="1"/>
  <c r="E201" i="3" s="1"/>
  <c r="I27" i="2"/>
  <c r="J27" i="2" s="1"/>
  <c r="E202" i="3" s="1"/>
  <c r="I28" i="2"/>
  <c r="J28" i="2" s="1"/>
  <c r="E203" i="3" s="1"/>
  <c r="I13" i="2"/>
  <c r="J13" i="2" s="1"/>
  <c r="E190" i="3" s="1"/>
  <c r="I14" i="2"/>
  <c r="J14" i="2" s="1"/>
  <c r="E191" i="3" s="1"/>
  <c r="I15" i="2"/>
  <c r="E142" i="3" s="1"/>
  <c r="I16" i="2"/>
  <c r="J16" i="2" s="1"/>
  <c r="E193" i="3" s="1"/>
  <c r="I17" i="2"/>
  <c r="J17" i="2" s="1"/>
  <c r="E194" i="3" s="1"/>
  <c r="I18" i="2"/>
  <c r="J18" i="2" s="1"/>
  <c r="E195" i="3" s="1"/>
  <c r="I19" i="2"/>
  <c r="J19" i="2" s="1"/>
  <c r="E196" i="3" s="1"/>
  <c r="D23" i="2"/>
  <c r="D24" i="2"/>
  <c r="D25" i="2"/>
  <c r="D26" i="2"/>
  <c r="D27" i="2"/>
  <c r="D28" i="2"/>
  <c r="D29" i="2"/>
  <c r="D30" i="2"/>
  <c r="D22" i="2"/>
  <c r="D13" i="2"/>
  <c r="D14" i="2"/>
  <c r="D15" i="2"/>
  <c r="D16" i="2"/>
  <c r="D17" i="2"/>
  <c r="D18" i="2"/>
  <c r="E105" i="3"/>
  <c r="I52" i="1"/>
  <c r="E53" i="3" s="1"/>
  <c r="E95" i="3"/>
  <c r="I38" i="1"/>
  <c r="E43" i="3" s="1"/>
  <c r="D35" i="1"/>
  <c r="E24" i="3" s="1"/>
  <c r="E93" i="3"/>
  <c r="I32" i="1"/>
  <c r="E86" i="3"/>
  <c r="I21" i="1"/>
  <c r="E34" i="3" s="1"/>
  <c r="E66" i="3"/>
  <c r="D20" i="1"/>
  <c r="E14" i="3" s="1"/>
  <c r="D16" i="20" l="1"/>
  <c r="G84" i="15"/>
  <c r="D13" i="20"/>
  <c r="D12" i="20" s="1"/>
  <c r="H84" i="15"/>
  <c r="E13" i="20"/>
  <c r="E12" i="20" s="1"/>
  <c r="E16" i="20" s="1"/>
  <c r="E145" i="3"/>
  <c r="J42" i="2"/>
  <c r="E212" i="3" s="1"/>
  <c r="E146" i="3"/>
  <c r="D20" i="20"/>
  <c r="D24" i="20" s="1"/>
  <c r="E32" i="20"/>
  <c r="G21" i="7"/>
  <c r="G34" i="7" s="1"/>
  <c r="E124" i="3"/>
  <c r="E16" i="2"/>
  <c r="E133" i="3"/>
  <c r="E27" i="2"/>
  <c r="E120" i="3"/>
  <c r="E12" i="2"/>
  <c r="E170" i="3" s="1"/>
  <c r="E123" i="3"/>
  <c r="E15" i="2"/>
  <c r="E131" i="3"/>
  <c r="E25" i="2"/>
  <c r="E22" i="2"/>
  <c r="E178" i="3" s="1"/>
  <c r="E23" i="2"/>
  <c r="E179" i="3" s="1"/>
  <c r="E30" i="2"/>
  <c r="E186" i="3" s="1"/>
  <c r="E18" i="2"/>
  <c r="E176" i="3" s="1"/>
  <c r="E135" i="3"/>
  <c r="E29" i="2"/>
  <c r="E185" i="3" s="1"/>
  <c r="E125" i="3"/>
  <c r="E17" i="2"/>
  <c r="E175" i="3" s="1"/>
  <c r="E14" i="2"/>
  <c r="E172" i="3" s="1"/>
  <c r="E28" i="2"/>
  <c r="E184" i="3" s="1"/>
  <c r="E26" i="2"/>
  <c r="E182" i="3" s="1"/>
  <c r="E13" i="2"/>
  <c r="E171" i="3" s="1"/>
  <c r="E130" i="3"/>
  <c r="E24" i="2"/>
  <c r="E143" i="3"/>
  <c r="E173" i="3"/>
  <c r="E157" i="3"/>
  <c r="E151" i="3"/>
  <c r="E140" i="3"/>
  <c r="E126" i="3"/>
  <c r="E15" i="7"/>
  <c r="E21" i="7" s="1"/>
  <c r="E153" i="3"/>
  <c r="I47" i="5"/>
  <c r="E9" i="8"/>
  <c r="E121" i="3"/>
  <c r="J44" i="2"/>
  <c r="E214" i="3" s="1"/>
  <c r="E163" i="3"/>
  <c r="E132" i="3"/>
  <c r="E139" i="3"/>
  <c r="J15" i="2"/>
  <c r="E192" i="3" s="1"/>
  <c r="H17" i="7"/>
  <c r="F48" i="16"/>
  <c r="F50" i="16" s="1"/>
  <c r="E180" i="3"/>
  <c r="E134" i="3"/>
  <c r="E167" i="3"/>
  <c r="H23" i="7"/>
  <c r="H21" i="9"/>
  <c r="F21" i="14"/>
  <c r="F33" i="12"/>
  <c r="F9" i="8"/>
  <c r="H35" i="9"/>
  <c r="I48" i="16"/>
  <c r="I50" i="16" s="1"/>
  <c r="I21" i="14"/>
  <c r="I54" i="12"/>
  <c r="J34" i="2"/>
  <c r="E206" i="3" s="1"/>
  <c r="E144" i="3"/>
  <c r="E122" i="3"/>
  <c r="K15" i="8"/>
  <c r="H24" i="8"/>
  <c r="K24" i="8"/>
  <c r="E28" i="7"/>
  <c r="H30" i="7"/>
  <c r="E136" i="3"/>
  <c r="J23" i="2"/>
  <c r="E198" i="3" s="1"/>
  <c r="J47" i="5"/>
  <c r="J49" i="5" s="1"/>
  <c r="H10" i="7"/>
  <c r="I35" i="9"/>
  <c r="E129" i="3"/>
  <c r="E149" i="3"/>
  <c r="K30" i="8"/>
  <c r="I32" i="2"/>
  <c r="E155" i="3" s="1"/>
  <c r="I46" i="2"/>
  <c r="E165" i="3" s="1"/>
  <c r="E128" i="3"/>
  <c r="E141" i="3"/>
  <c r="E152" i="3"/>
  <c r="I10" i="2"/>
  <c r="E138" i="3" s="1"/>
  <c r="E158" i="3"/>
  <c r="I21" i="9"/>
  <c r="I26" i="12"/>
  <c r="J48" i="2"/>
  <c r="D29" i="5"/>
  <c r="D21" i="7"/>
  <c r="D34" i="7" s="1"/>
  <c r="F54" i="12"/>
  <c r="C9" i="20" s="1"/>
  <c r="C8" i="20" s="1"/>
  <c r="I74" i="15"/>
  <c r="I82" i="15" s="1"/>
  <c r="I84" i="15" s="1"/>
  <c r="F82" i="15"/>
  <c r="P19" i="10"/>
  <c r="O19" i="10"/>
  <c r="H14" i="8"/>
  <c r="K14" i="8"/>
  <c r="K18" i="8"/>
  <c r="H18" i="8"/>
  <c r="K26" i="8"/>
  <c r="K19" i="8"/>
  <c r="K29" i="8"/>
  <c r="K16" i="8"/>
  <c r="K25" i="8"/>
  <c r="K31" i="8"/>
  <c r="G44" i="10"/>
  <c r="H44" i="10"/>
  <c r="I34" i="1"/>
  <c r="E77" i="3"/>
  <c r="E94" i="3"/>
  <c r="E189" i="3"/>
  <c r="H13" i="8"/>
  <c r="K13" i="8"/>
  <c r="D11" i="8"/>
  <c r="P36" i="10"/>
  <c r="D37" i="1"/>
  <c r="E25" i="3" s="1"/>
  <c r="H28" i="8"/>
  <c r="K28" i="8"/>
  <c r="E183" i="3"/>
  <c r="D20" i="2"/>
  <c r="E127" i="3" s="1"/>
  <c r="E76" i="3"/>
  <c r="J41" i="2"/>
  <c r="E211" i="3" s="1"/>
  <c r="E41" i="3"/>
  <c r="K27" i="8"/>
  <c r="I21" i="2"/>
  <c r="E147" i="3" s="1"/>
  <c r="J25" i="2"/>
  <c r="E200" i="3" s="1"/>
  <c r="K17" i="8"/>
  <c r="K23" i="8"/>
  <c r="D21" i="8"/>
  <c r="G21" i="8" s="1"/>
  <c r="H21" i="8" s="1"/>
  <c r="D10" i="2"/>
  <c r="E119" i="3" s="1"/>
  <c r="E20" i="20" l="1"/>
  <c r="E24" i="20" s="1"/>
  <c r="J46" i="1"/>
  <c r="J44" i="1" s="1"/>
  <c r="F84" i="15"/>
  <c r="C13" i="20"/>
  <c r="C12" i="20" s="1"/>
  <c r="C16" i="20" s="1"/>
  <c r="C20" i="20" s="1"/>
  <c r="C24" i="20" s="1"/>
  <c r="H39" i="9"/>
  <c r="H43" i="9" s="1"/>
  <c r="E10" i="2"/>
  <c r="E20" i="2"/>
  <c r="J32" i="2"/>
  <c r="E205" i="3" s="1"/>
  <c r="E34" i="7"/>
  <c r="J10" i="2"/>
  <c r="E188" i="3" s="1"/>
  <c r="I49" i="5"/>
  <c r="I46" i="1" s="1"/>
  <c r="F29" i="7" s="1"/>
  <c r="H29" i="7" s="1"/>
  <c r="I39" i="9"/>
  <c r="I43" i="9" s="1"/>
  <c r="E100" i="3"/>
  <c r="J46" i="2"/>
  <c r="E215" i="3" s="1"/>
  <c r="E216" i="3"/>
  <c r="G11" i="8"/>
  <c r="G9" i="8" s="1"/>
  <c r="D9" i="8"/>
  <c r="E99" i="3"/>
  <c r="P39" i="10"/>
  <c r="P44" i="10" s="1"/>
  <c r="O43" i="10" s="1"/>
  <c r="O49" i="10" s="1"/>
  <c r="E42" i="3"/>
  <c r="D8" i="2"/>
  <c r="E118" i="3" s="1"/>
  <c r="E177" i="3"/>
  <c r="E181" i="3"/>
  <c r="J21" i="2"/>
  <c r="I8" i="2"/>
  <c r="E137" i="3" s="1"/>
  <c r="E174" i="3"/>
  <c r="E48" i="3"/>
  <c r="I40" i="2"/>
  <c r="I44" i="1" l="1"/>
  <c r="F16" i="7"/>
  <c r="E8" i="2"/>
  <c r="E168" i="3" s="1"/>
  <c r="J8" i="2"/>
  <c r="E187" i="3" s="1"/>
  <c r="F28" i="7"/>
  <c r="F34" i="7" s="1"/>
  <c r="J57" i="1"/>
  <c r="J59" i="1" s="1"/>
  <c r="H11" i="8"/>
  <c r="H9" i="8" s="1"/>
  <c r="E197" i="3"/>
  <c r="E169" i="3"/>
  <c r="E160" i="3"/>
  <c r="I38" i="2"/>
  <c r="J40" i="2"/>
  <c r="E47" i="3"/>
  <c r="I57" i="1"/>
  <c r="H16" i="7" l="1"/>
  <c r="F15" i="7"/>
  <c r="H34" i="7"/>
  <c r="H16" i="20"/>
  <c r="G16" i="20"/>
  <c r="H28" i="7"/>
  <c r="K34" i="7"/>
  <c r="E108" i="3"/>
  <c r="E109" i="3"/>
  <c r="E210" i="3"/>
  <c r="J38" i="2"/>
  <c r="E159" i="3"/>
  <c r="I30" i="2"/>
  <c r="E154" i="3" s="1"/>
  <c r="E56" i="3"/>
  <c r="I59" i="1"/>
  <c r="H15" i="7" l="1"/>
  <c r="F21" i="7"/>
  <c r="H21" i="7" s="1"/>
  <c r="K21" i="7" s="1"/>
  <c r="E57" i="3"/>
  <c r="J30" i="2"/>
  <c r="E204" i="3" s="1"/>
  <c r="E209" i="3"/>
  <c r="O31" i="10" l="1"/>
  <c r="O30" i="10" s="1"/>
  <c r="O36" i="10" s="1"/>
  <c r="O39" i="10" s="1"/>
  <c r="O44" i="10" s="1"/>
  <c r="O50" i="10" s="1"/>
</calcChain>
</file>

<file path=xl/sharedStrings.xml><?xml version="1.0" encoding="utf-8"?>
<sst xmlns="http://schemas.openxmlformats.org/spreadsheetml/2006/main" count="889" uniqueCount="368">
  <si>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</si>
  <si>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</si>
  <si>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</si>
  <si>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</si>
  <si>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</si>
  <si>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</si>
  <si>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</si>
  <si>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</si>
  <si>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</si>
  <si>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</si>
  <si>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</si>
  <si>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</si>
  <si>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</si>
  <si>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</si>
  <si>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</si>
  <si>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</si>
  <si>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</si>
  <si>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</si>
  <si>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</si>
  <si>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</si>
  <si>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</si>
  <si>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</si>
  <si>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</si>
  <si>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</si>
  <si>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</si>
  <si>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</si>
  <si>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</si>
  <si>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</si>
  <si>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</si>
  <si>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</si>
  <si>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</si>
  <si>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</si>
  <si>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</si>
  <si>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</si>
  <si>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</si>
  <si>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</si>
  <si>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</si>
  <si>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</si>
  <si>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</si>
  <si>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</si>
  <si>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</si>
  <si>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</si>
  <si>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</si>
  <si>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</si>
  <si>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</si>
  <si>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</si>
  <si>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</si>
  <si>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</si>
  <si>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</si>
  <si>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</si>
  <si>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</si>
  <si>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</si>
  <si>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</si>
  <si>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</si>
  <si>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</si>
  <si>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</si>
  <si>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</si>
  <si>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</si>
  <si>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</si>
  <si>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</si>
  <si>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</si>
  <si>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</si>
  <si>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</si>
  <si>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</si>
  <si>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</si>
  <si>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</si>
  <si>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</si>
  <si>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</si>
  <si>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</si>
  <si>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</si>
  <si>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</si>
  <si>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</si>
  <si>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</si>
  <si>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</si>
  <si>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Exceso o Insuficiencia en la Actualización de la Hacienda Pública/Patrimonio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</si>
  <si>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</si>
  <si>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</si>
  <si>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</si>
  <si>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</si>
  <si>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</si>
  <si>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</si>
  <si>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</si>
  <si>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</si>
  <si>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</si>
  <si>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</si>
  <si>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</si>
  <si>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</si>
  <si>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</si>
  <si>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</si>
  <si>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</si>
  <si>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</si>
  <si>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</si>
  <si>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</si>
  <si>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</si>
  <si>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</si>
  <si>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</si>
  <si>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</si>
  <si>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</si>
  <si>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</si>
  <si>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</si>
  <si>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</si>
  <si>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</si>
  <si>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</si>
  <si>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</si>
  <si>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</si>
  <si>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</si>
  <si>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</si>
  <si>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</si>
  <si>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</si>
  <si>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</si>
  <si>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</si>
  <si>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</si>
  <si>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</si>
  <si>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</si>
  <si>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</si>
  <si>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</si>
  <si>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</si>
  <si>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</si>
  <si>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</si>
  <si>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</si>
  <si>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</si>
  <si>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</si>
  <si>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</si>
  <si>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</si>
  <si>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</si>
  <si>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</si>
  <si>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</si>
  <si>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</si>
  <si>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</si>
  <si>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</si>
  <si>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</si>
  <si>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</si>
  <si>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</si>
  <si>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</si>
  <si>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</si>
  <si>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</si>
  <si>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</si>
  <si>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</si>
  <si>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</si>
  <si>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</si>
  <si>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</si>
  <si>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</si>
  <si>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</si>
  <si>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</si>
  <si>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</si>
  <si>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</si>
  <si>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</si>
  <si>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</si>
  <si>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</si>
  <si>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</si>
  <si>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</si>
  <si>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</si>
  <si>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</si>
  <si>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</si>
  <si>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</si>
  <si>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</si>
  <si>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</si>
  <si>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</si>
  <si>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</si>
  <si>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</si>
  <si>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</si>
  <si>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</si>
  <si>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</si>
  <si>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</si>
  <si>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</si>
  <si>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</si>
  <si>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</si>
  <si>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</si>
  <si>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</si>
  <si>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</si>
  <si>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</si>
  <si>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</si>
  <si>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</si>
  <si>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</si>
  <si>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</si>
  <si>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</si>
  <si>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</si>
  <si>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</si>
  <si>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</si>
  <si>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</si>
  <si>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</si>
  <si>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</si>
  <si>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</si>
  <si>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</si>
  <si>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</si>
  <si>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</si>
  <si>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</si>
  <si>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</si>
  <si>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</si>
  <si>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</si>
  <si>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</si>
  <si>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</si>
  <si>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</si>
  <si>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</si>
  <si>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</si>
  <si>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</si>
  <si>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</si>
  <si>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</si>
  <si>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</si>
  <si>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</si>
  <si>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</si>
  <si>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</si>
  <si>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</si>
  <si>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</si>
  <si>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</si>
  <si>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</si>
  <si>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</si>
  <si>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</si>
  <si>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</si>
  <si>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</si>
  <si>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</si>
  <si>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</si>
  <si>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</si>
  <si>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</si>
  <si>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</si>
  <si>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</si>
  <si>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</si>
  <si>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</si>
  <si>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</si>
  <si>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(6 = 5 - 1 )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</si>
  <si>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</si>
  <si>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</si>
  <si>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</si>
  <si>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</si>
  <si>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</si>
  <si>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</si>
  <si>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</si>
  <si>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</si>
  <si>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</si>
  <si>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</si>
  <si>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</si>
  <si>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</si>
  <si>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</si>
  <si>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</si>
  <si>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</si>
  <si>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</si>
  <si>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</si>
  <si>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</si>
  <si>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</si>
  <si>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</si>
  <si>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</si>
  <si>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</si>
  <si>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</si>
  <si>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</si>
  <si>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</si>
  <si>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</si>
  <si>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</si>
  <si>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</si>
  <si>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</si>
  <si>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</si>
  <si>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</si>
  <si>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</si>
  <si>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</si>
  <si>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</si>
  <si>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</si>
  <si>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</si>
  <si>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</si>
  <si>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</si>
  <si>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</si>
  <si>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</si>
  <si>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</si>
  <si>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</si>
  <si>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</si>
  <si>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</si>
  <si>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</si>
  <si>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</si>
  <si>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</si>
  <si>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</si>
  <si>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</si>
  <si>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</si>
  <si>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</si>
  <si>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</si>
  <si>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</si>
  <si>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</si>
  <si>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</si>
  <si>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</si>
  <si>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</si>
  <si>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</si>
  <si>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</si>
  <si>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</si>
  <si>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</si>
  <si>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</si>
  <si>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</si>
  <si>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</si>
  <si>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</si>
  <si>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</si>
  <si>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</si>
  <si>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</si>
  <si>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</si>
  <si>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</si>
  <si>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</si>
  <si>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</si>
  <si>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</si>
  <si>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</si>
  <si>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</si>
  <si>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</si>
  <si>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</si>
  <si>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</si>
  <si>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</si>
  <si>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</si>
  <si>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</si>
  <si>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</si>
  <si>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</si>
  <si>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</si>
  <si>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</si>
  <si>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</si>
  <si>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</si>
  <si>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</si>
  <si>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</si>
  <si>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</si>
  <si>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</si>
  <si>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</si>
  <si>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</si>
  <si>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</si>
  <si>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</si>
  <si>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</si>
  <si>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</si>
  <si>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</si>
  <si>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</si>
  <si>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</si>
  <si>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</si>
  <si>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</si>
  <si>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</si>
  <si>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 de Intereses de Créditos Bancarios</t>
  </si>
  <si>
    <t>Total de Intereses de Otros Instrumentos de Deuda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</si>
  <si>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</si>
  <si>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</si>
  <si>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</si>
  <si>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</si>
  <si>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</si>
  <si>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</si>
  <si>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</si>
  <si>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</si>
  <si>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</si>
  <si>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</si>
  <si>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</si>
  <si>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</si>
  <si>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</si>
  <si>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Otros Orígenes de Financiamiento</t>
  </si>
  <si>
    <t>Otras Aplicaciones de Financiamiento</t>
  </si>
  <si>
    <t>Ingresos excedentes¹</t>
  </si>
  <si>
    <t>SUPREMO TRIBUNAL DE JUSTICIA EN EL ESTADO</t>
  </si>
  <si>
    <t xml:space="preserve">PODER JUDICIAL DEL ESTADO DE AGUASCALIENTES </t>
  </si>
  <si>
    <t>ESTADO DE ACTIVIDADES</t>
  </si>
  <si>
    <t>DEL 1 DE ENERO AL 30 DE SEPTIEMBRE DE 2016</t>
  </si>
  <si>
    <t>ESTADO ANALÍTICO DE LA DEUDA Y OTROS PASIVOS</t>
  </si>
  <si>
    <t>ESTADO DE FLUJOS DE EFECTIVO</t>
  </si>
  <si>
    <t>ESTADO DE VARIACIÓN EN LA HACIENDA PÚBLICA</t>
  </si>
  <si>
    <t>Hacienda Pública/Patrimonio Neto Final del Ejercicio 2015</t>
  </si>
  <si>
    <t>Cambios en la Hacienda Pública/Patrimonio Neto del Ejercicio al 30 de Septiembre 2016</t>
  </si>
  <si>
    <t>Saldo Neto en la Hacienda Pública / Patrimonio al 30 de Septiembre 2016</t>
  </si>
  <si>
    <t>ESTADO ANALÍTICO DE INGRESOS</t>
  </si>
  <si>
    <t>CLASIFICACIÓN ADMINISTRATIVA</t>
  </si>
  <si>
    <t>CLASIFICACIÓN ECONÓMICA (POR TIPO DE GASTO)</t>
  </si>
  <si>
    <t>CLASIFICACIÓN FUNCIONAL (FINALIDAD Y FUNCIÓN)</t>
  </si>
  <si>
    <t>ENDEUDAMIENTO NETO</t>
  </si>
  <si>
    <t>NO APLICA</t>
  </si>
  <si>
    <t>INTERESES DE LA DEUDA</t>
  </si>
  <si>
    <t>ESTADO ANALÍTICO DEL EJERCICIO DEL PRESUPUESTO DE EGRESOS</t>
  </si>
  <si>
    <t>CLASIFICACIÓN POR OBJETO DEL GASTO (CAPÍTULO Y CONCEPTO)</t>
  </si>
  <si>
    <t>INDICADORES DE POSTURA FISCAL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</si>
  <si>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</si>
  <si>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</si>
  <si>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SE TIENE UN DÉFICIT EN EL BALANCE PRIMARIO PORQUE NO SE CONSIDERO EN NINGUN FORMATO, EL SALDO INICIAL DEL EJERCICIO 2016 ES DE $5,214,409</t>
    </r>
  </si>
  <si>
    <t>FONDO DE ADMINISTRACIÓN</t>
  </si>
  <si>
    <t>ESTADO DE SITUACIÓN FINANCIERA</t>
  </si>
  <si>
    <t>ESTADO DE CAMBIOS EN LA SITUACIÓN FINANCIERA</t>
  </si>
  <si>
    <t>ESTADO ANALÍTICO DEL 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</si>
</sst>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vertAlign val="superscript"/>
      <sz val="8"/>
      <name val="Arial"/>
      <family val="2"/>
    </font>
    <font>
      <b/>
      <sz val="24"/>
      <color theme="1"/>
      <name val="Arial"/>
      <family val="2"/>
    </font>
    <font>
      <b/>
      <sz val="2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3" fillId="0" borderId="0" applyFont="0" applyFill="0" applyBorder="0" applyAlignment="0" applyProtection="0"/>
  </cellStyleXfs>
  <cellXfs count="49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9" fillId="4" borderId="0" xfId="4" applyFont="1" applyFill="1"/>
    <xf numFmtId="0" fontId="9" fillId="4" borderId="0" xfId="4" applyFont="1" applyFill="1" applyAlignment="1">
      <alignment horizontal="center"/>
    </xf>
    <xf numFmtId="0" fontId="11" fillId="4" borderId="11" xfId="4" applyFont="1" applyFill="1" applyBorder="1"/>
    <xf numFmtId="0" fontId="11" fillId="4" borderId="7" xfId="4" applyFont="1" applyFill="1" applyBorder="1"/>
    <xf numFmtId="0" fontId="11" fillId="4" borderId="8" xfId="4" applyFont="1" applyFill="1" applyBorder="1"/>
    <xf numFmtId="0" fontId="11" fillId="4" borderId="8" xfId="4" applyFont="1" applyFill="1" applyBorder="1" applyAlignment="1">
      <alignment horizontal="center"/>
    </xf>
    <xf numFmtId="0" fontId="11" fillId="4" borderId="17" xfId="4" applyFont="1" applyFill="1" applyBorder="1" applyAlignment="1">
      <alignment horizontal="center"/>
    </xf>
    <xf numFmtId="167" fontId="11" fillId="4" borderId="18" xfId="5" applyNumberFormat="1" applyFont="1" applyFill="1" applyBorder="1" applyAlignment="1">
      <alignment horizontal="center"/>
    </xf>
    <xf numFmtId="0" fontId="11" fillId="4" borderId="1" xfId="4" applyFont="1" applyFill="1" applyBorder="1" applyAlignment="1">
      <alignment horizontal="center" vertical="center"/>
    </xf>
    <xf numFmtId="0" fontId="11" fillId="4" borderId="3" xfId="4" applyFont="1" applyFill="1" applyBorder="1" applyAlignment="1">
      <alignment horizontal="center" vertical="center"/>
    </xf>
    <xf numFmtId="0" fontId="11" fillId="4" borderId="4" xfId="4" applyFont="1" applyFill="1" applyBorder="1" applyAlignment="1">
      <alignment horizontal="center" vertical="center"/>
    </xf>
    <xf numFmtId="0" fontId="11" fillId="4" borderId="5" xfId="4" applyFont="1" applyFill="1" applyBorder="1" applyAlignment="1">
      <alignment wrapText="1"/>
    </xf>
    <xf numFmtId="167" fontId="11" fillId="4" borderId="5" xfId="5" applyNumberFormat="1" applyFont="1" applyFill="1" applyBorder="1" applyAlignment="1">
      <alignment horizontal="center"/>
    </xf>
    <xf numFmtId="167" fontId="11" fillId="4" borderId="19" xfId="5" applyNumberFormat="1" applyFont="1" applyFill="1" applyBorder="1" applyAlignment="1">
      <alignment horizontal="center"/>
    </xf>
    <xf numFmtId="0" fontId="14" fillId="4" borderId="9" xfId="4" applyFont="1" applyFill="1" applyBorder="1" applyAlignment="1">
      <alignment horizontal="centerContinuous"/>
    </xf>
    <xf numFmtId="0" fontId="14" fillId="4" borderId="6" xfId="4" applyFont="1" applyFill="1" applyBorder="1" applyAlignment="1">
      <alignment horizontal="centerContinuous"/>
    </xf>
    <xf numFmtId="0" fontId="14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14" fillId="4" borderId="1" xfId="4" applyFont="1" applyFill="1" applyBorder="1" applyAlignment="1">
      <alignment horizontal="left"/>
    </xf>
    <xf numFmtId="0" fontId="14" fillId="4" borderId="0" xfId="4" applyFont="1" applyFill="1" applyBorder="1" applyAlignment="1">
      <alignment horizontal="left"/>
    </xf>
    <xf numFmtId="0" fontId="12" fillId="4" borderId="18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4" fillId="4" borderId="1" xfId="4" applyFont="1" applyFill="1" applyBorder="1" applyAlignment="1">
      <alignment horizontal="center" vertical="center"/>
    </xf>
    <xf numFmtId="167" fontId="14" fillId="4" borderId="18" xfId="5" applyNumberFormat="1" applyFont="1" applyFill="1" applyBorder="1" applyAlignment="1">
      <alignment horizontal="center"/>
    </xf>
    <xf numFmtId="0" fontId="9" fillId="4" borderId="0" xfId="0" applyFont="1" applyFill="1"/>
    <xf numFmtId="0" fontId="9" fillId="0" borderId="0" xfId="0" applyFont="1"/>
    <xf numFmtId="0" fontId="11" fillId="4" borderId="0" xfId="4" applyFont="1" applyFill="1" applyBorder="1" applyAlignment="1">
      <alignment horizontal="center" vertical="center"/>
    </xf>
    <xf numFmtId="0" fontId="14" fillId="4" borderId="10" xfId="4" applyFont="1" applyFill="1" applyBorder="1" applyAlignment="1">
      <alignment horizontal="left" wrapText="1" indent="1"/>
    </xf>
    <xf numFmtId="0" fontId="8" fillId="4" borderId="2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0" fontId="9" fillId="4" borderId="2" xfId="0" applyFont="1" applyFill="1" applyBorder="1"/>
    <xf numFmtId="0" fontId="17" fillId="4" borderId="18" xfId="0" applyFont="1" applyFill="1" applyBorder="1" applyAlignment="1">
      <alignment vertical="center" wrapText="1"/>
    </xf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0" fontId="15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15" fillId="0" borderId="0" xfId="0" applyFont="1"/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5" fillId="4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22" fillId="4" borderId="0" xfId="0" applyFont="1" applyFill="1"/>
    <xf numFmtId="0" fontId="22" fillId="0" borderId="0" xfId="0" applyFont="1"/>
    <xf numFmtId="0" fontId="24" fillId="4" borderId="0" xfId="0" applyFont="1" applyFill="1"/>
    <xf numFmtId="0" fontId="8" fillId="4" borderId="16" xfId="0" applyFont="1" applyFill="1" applyBorder="1"/>
    <xf numFmtId="0" fontId="21" fillId="4" borderId="16" xfId="0" applyFont="1" applyFill="1" applyBorder="1"/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24" fillId="4" borderId="0" xfId="0" applyFont="1" applyFill="1" applyProtection="1"/>
    <xf numFmtId="0" fontId="24" fillId="4" borderId="0" xfId="0" applyFont="1" applyFill="1" applyBorder="1" applyProtection="1"/>
    <xf numFmtId="0" fontId="5" fillId="4" borderId="0" xfId="0" applyFont="1" applyFill="1" applyBorder="1" applyAlignment="1" applyProtection="1">
      <alignment vertical="top" wrapText="1"/>
      <protection locked="0"/>
    </xf>
    <xf numFmtId="0" fontId="24" fillId="4" borderId="0" xfId="0" applyFont="1" applyFill="1" applyAlignment="1">
      <alignment vertical="top"/>
    </xf>
    <xf numFmtId="0" fontId="24" fillId="4" borderId="0" xfId="0" applyFont="1" applyFill="1" applyBorder="1"/>
    <xf numFmtId="0" fontId="24" fillId="4" borderId="0" xfId="0" applyFont="1" applyFill="1" applyBorder="1" applyAlignment="1">
      <alignment vertical="top"/>
    </xf>
    <xf numFmtId="0" fontId="29" fillId="4" borderId="0" xfId="0" applyFont="1" applyFill="1" applyBorder="1" applyAlignment="1">
      <alignment horizontal="right" vertical="top"/>
    </xf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30" fillId="4" borderId="0" xfId="1" applyNumberFormat="1" applyFont="1" applyFill="1" applyBorder="1" applyAlignment="1">
      <alignment horizontal="right" vertical="top"/>
    </xf>
    <xf numFmtId="0" fontId="2" fillId="4" borderId="1" xfId="1" applyNumberFormat="1" applyFont="1" applyFill="1" applyBorder="1" applyAlignment="1">
      <alignment vertical="center"/>
    </xf>
    <xf numFmtId="0" fontId="24" fillId="4" borderId="2" xfId="0" applyFont="1" applyFill="1" applyBorder="1"/>
    <xf numFmtId="0" fontId="24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31" fillId="4" borderId="0" xfId="0" applyFont="1" applyFill="1" applyBorder="1" applyAlignment="1">
      <alignment vertical="top" wrapText="1"/>
    </xf>
    <xf numFmtId="0" fontId="31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25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32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2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34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24" fillId="4" borderId="3" xfId="0" applyFont="1" applyFill="1" applyBorder="1" applyAlignment="1">
      <alignment vertical="top"/>
    </xf>
    <xf numFmtId="0" fontId="24" fillId="4" borderId="4" xfId="0" applyFont="1" applyFill="1" applyBorder="1" applyAlignment="1">
      <alignment vertical="top"/>
    </xf>
    <xf numFmtId="0" fontId="29" fillId="4" borderId="4" xfId="0" applyFont="1" applyFill="1" applyBorder="1" applyAlignment="1">
      <alignment horizontal="right" vertical="top"/>
    </xf>
    <xf numFmtId="0" fontId="24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24" fillId="4" borderId="4" xfId="0" applyFont="1" applyFill="1" applyBorder="1"/>
    <xf numFmtId="0" fontId="2" fillId="4" borderId="0" xfId="0" applyFont="1" applyFill="1" applyBorder="1" applyAlignment="1">
      <alignment horizontal="right" vertical="top"/>
    </xf>
    <xf numFmtId="43" fontId="35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24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4" fillId="4" borderId="0" xfId="0" applyFont="1" applyFill="1" applyAlignment="1">
      <alignment wrapText="1"/>
    </xf>
    <xf numFmtId="0" fontId="24" fillId="4" borderId="0" xfId="0" applyFont="1" applyFill="1" applyBorder="1" applyAlignment="1">
      <alignment horizontal="center"/>
    </xf>
    <xf numFmtId="0" fontId="2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36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36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23" fillId="4" borderId="0" xfId="0" applyFont="1" applyFill="1" applyBorder="1"/>
    <xf numFmtId="3" fontId="25" fillId="4" borderId="0" xfId="0" applyNumberFormat="1" applyFont="1" applyFill="1" applyBorder="1" applyAlignment="1">
      <alignment vertical="top"/>
    </xf>
    <xf numFmtId="0" fontId="25" fillId="4" borderId="2" xfId="0" applyFont="1" applyFill="1" applyBorder="1" applyAlignment="1">
      <alignment vertical="top"/>
    </xf>
    <xf numFmtId="0" fontId="25" fillId="4" borderId="0" xfId="0" applyFont="1" applyFill="1" applyBorder="1" applyAlignment="1">
      <alignment vertical="top"/>
    </xf>
    <xf numFmtId="0" fontId="37" fillId="4" borderId="1" xfId="0" applyFont="1" applyFill="1" applyBorder="1" applyAlignment="1">
      <alignment vertical="top"/>
    </xf>
    <xf numFmtId="3" fontId="25" fillId="4" borderId="0" xfId="2" applyNumberFormat="1" applyFont="1" applyFill="1" applyBorder="1" applyAlignment="1">
      <alignment vertical="top"/>
    </xf>
    <xf numFmtId="0" fontId="37" fillId="4" borderId="2" xfId="0" applyFont="1" applyFill="1" applyBorder="1" applyAlignment="1">
      <alignment vertical="top"/>
    </xf>
    <xf numFmtId="0" fontId="38" fillId="4" borderId="0" xfId="0" applyFont="1" applyFill="1"/>
    <xf numFmtId="3" fontId="24" fillId="4" borderId="0" xfId="0" applyNumberFormat="1" applyFont="1" applyFill="1" applyBorder="1" applyAlignment="1">
      <alignment vertical="top"/>
    </xf>
    <xf numFmtId="0" fontId="24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24" fillId="4" borderId="0" xfId="0" applyFont="1" applyFill="1" applyBorder="1" applyAlignment="1">
      <alignment horizontal="left" vertical="top"/>
    </xf>
    <xf numFmtId="3" fontId="24" fillId="4" borderId="0" xfId="2" applyNumberFormat="1" applyFont="1" applyFill="1" applyBorder="1" applyAlignment="1">
      <alignment vertical="top"/>
    </xf>
    <xf numFmtId="0" fontId="24" fillId="4" borderId="0" xfId="0" applyFont="1" applyFill="1" applyAlignment="1"/>
    <xf numFmtId="0" fontId="24" fillId="4" borderId="0" xfId="0" applyFont="1" applyFill="1" applyAlignment="1">
      <alignment horizontal="left"/>
    </xf>
    <xf numFmtId="0" fontId="24" fillId="4" borderId="0" xfId="0" applyFont="1" applyFill="1" applyAlignment="1">
      <alignment vertical="center"/>
    </xf>
    <xf numFmtId="0" fontId="24" fillId="4" borderId="0" xfId="0" applyFont="1" applyFill="1" applyAlignment="1">
      <alignment horizontal="center"/>
    </xf>
    <xf numFmtId="0" fontId="24" fillId="4" borderId="0" xfId="0" applyFont="1" applyFill="1" applyBorder="1" applyAlignment="1" applyProtection="1"/>
    <xf numFmtId="0" fontId="24" fillId="4" borderId="0" xfId="0" applyFont="1" applyFill="1" applyBorder="1" applyAlignment="1" applyProtection="1">
      <alignment vertical="top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2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25" fillId="4" borderId="2" xfId="0" applyFont="1" applyFill="1" applyBorder="1" applyAlignment="1" applyProtection="1">
      <alignment vertical="top"/>
    </xf>
    <xf numFmtId="0" fontId="24" fillId="4" borderId="1" xfId="0" applyFont="1" applyFill="1" applyBorder="1" applyAlignment="1" applyProtection="1"/>
    <xf numFmtId="0" fontId="36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24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37" fillId="4" borderId="1" xfId="0" applyFont="1" applyFill="1" applyBorder="1" applyAlignment="1" applyProtection="1"/>
    <xf numFmtId="0" fontId="31" fillId="4" borderId="0" xfId="0" applyFont="1" applyFill="1" applyBorder="1" applyAlignment="1" applyProtection="1">
      <alignment vertical="top"/>
    </xf>
    <xf numFmtId="3" fontId="31" fillId="4" borderId="0" xfId="0" applyNumberFormat="1" applyFont="1" applyFill="1" applyBorder="1" applyAlignment="1" applyProtection="1">
      <alignment horizontal="center" vertical="top"/>
      <protection locked="0"/>
    </xf>
    <xf numFmtId="3" fontId="31" fillId="4" borderId="0" xfId="0" applyNumberFormat="1" applyFont="1" applyFill="1" applyBorder="1" applyAlignment="1" applyProtection="1">
      <alignment horizontal="right" vertical="top"/>
    </xf>
    <xf numFmtId="0" fontId="37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24" fillId="4" borderId="0" xfId="0" applyFont="1" applyFill="1" applyBorder="1" applyAlignment="1" applyProtection="1">
      <alignment horizontal="center" vertical="top"/>
      <protection locked="0"/>
    </xf>
    <xf numFmtId="3" fontId="31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37" fillId="4" borderId="3" xfId="0" applyFont="1" applyFill="1" applyBorder="1" applyAlignment="1" applyProtection="1"/>
    <xf numFmtId="0" fontId="31" fillId="4" borderId="4" xfId="0" applyFont="1" applyFill="1" applyBorder="1" applyAlignment="1" applyProtection="1">
      <alignment vertical="top"/>
    </xf>
    <xf numFmtId="3" fontId="31" fillId="4" borderId="4" xfId="0" applyNumberFormat="1" applyFont="1" applyFill="1" applyBorder="1" applyAlignment="1" applyProtection="1">
      <alignment horizontal="center" vertical="top"/>
    </xf>
    <xf numFmtId="3" fontId="31" fillId="4" borderId="4" xfId="0" applyNumberFormat="1" applyFont="1" applyFill="1" applyBorder="1" applyAlignment="1" applyProtection="1">
      <alignment horizontal="right" vertical="top"/>
    </xf>
    <xf numFmtId="0" fontId="37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3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0" fontId="5" fillId="4" borderId="0" xfId="0" applyFont="1" applyFill="1"/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40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25" fillId="4" borderId="0" xfId="0" applyNumberFormat="1" applyFont="1" applyFill="1" applyBorder="1" applyAlignment="1" applyProtection="1">
      <alignment horizontal="right" vertical="top"/>
      <protection locked="0"/>
    </xf>
    <xf numFmtId="3" fontId="25" fillId="4" borderId="0" xfId="0" applyNumberFormat="1" applyFont="1" applyFill="1" applyBorder="1" applyAlignment="1" applyProtection="1">
      <alignment horizontal="right" vertical="top"/>
    </xf>
    <xf numFmtId="0" fontId="25" fillId="4" borderId="0" xfId="0" applyFont="1" applyFill="1" applyBorder="1" applyAlignment="1">
      <alignment horizontal="left" vertical="top" wrapText="1"/>
    </xf>
    <xf numFmtId="3" fontId="24" fillId="4" borderId="0" xfId="0" applyNumberFormat="1" applyFont="1" applyFill="1" applyBorder="1" applyAlignment="1">
      <alignment horizontal="right" vertical="top"/>
    </xf>
    <xf numFmtId="3" fontId="25" fillId="4" borderId="0" xfId="0" applyNumberFormat="1" applyFont="1" applyFill="1" applyBorder="1" applyAlignment="1">
      <alignment horizontal="right" vertical="top"/>
    </xf>
    <xf numFmtId="3" fontId="24" fillId="4" borderId="0" xfId="0" applyNumberFormat="1" applyFont="1" applyFill="1" applyBorder="1" applyAlignment="1" applyProtection="1">
      <alignment horizontal="right" vertical="top"/>
      <protection locked="0"/>
    </xf>
    <xf numFmtId="3" fontId="25" fillId="4" borderId="14" xfId="0" applyNumberFormat="1" applyFont="1" applyFill="1" applyBorder="1" applyAlignment="1">
      <alignment horizontal="right" vertical="top"/>
    </xf>
    <xf numFmtId="0" fontId="41" fillId="4" borderId="0" xfId="0" applyFont="1" applyFill="1" applyAlignment="1">
      <alignment horizontal="center"/>
    </xf>
    <xf numFmtId="0" fontId="25" fillId="4" borderId="3" xfId="0" applyFont="1" applyFill="1" applyBorder="1" applyAlignment="1">
      <alignment vertical="top"/>
    </xf>
    <xf numFmtId="3" fontId="25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24" fillId="4" borderId="1" xfId="0" applyFont="1" applyFill="1" applyBorder="1" applyAlignment="1">
      <alignment horizontal="left" vertical="top" wrapText="1"/>
    </xf>
    <xf numFmtId="0" fontId="24" fillId="4" borderId="0" xfId="0" applyFont="1" applyFill="1" applyBorder="1" applyAlignment="1">
      <alignment horizontal="left" vertical="top" wrapText="1"/>
    </xf>
    <xf numFmtId="0" fontId="24" fillId="4" borderId="2" xfId="0" applyFont="1" applyFill="1" applyBorder="1" applyAlignment="1">
      <alignment horizontal="left" wrapText="1"/>
    </xf>
    <xf numFmtId="0" fontId="2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26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24" fillId="4" borderId="2" xfId="0" applyFont="1" applyFill="1" applyBorder="1" applyAlignment="1"/>
    <xf numFmtId="3" fontId="34" fillId="4" borderId="0" xfId="0" applyNumberFormat="1" applyFont="1" applyFill="1" applyBorder="1" applyAlignment="1">
      <alignment vertical="top"/>
    </xf>
    <xf numFmtId="0" fontId="31" fillId="4" borderId="1" xfId="0" applyFont="1" applyFill="1" applyBorder="1" applyAlignment="1">
      <alignment horizontal="left" vertical="top"/>
    </xf>
    <xf numFmtId="3" fontId="31" fillId="4" borderId="0" xfId="0" applyNumberFormat="1" applyFont="1" applyFill="1" applyBorder="1" applyAlignment="1">
      <alignment vertical="top"/>
    </xf>
    <xf numFmtId="0" fontId="42" fillId="4" borderId="0" xfId="0" applyFont="1" applyFill="1" applyBorder="1" applyAlignment="1">
      <alignment vertical="top"/>
    </xf>
    <xf numFmtId="0" fontId="24" fillId="4" borderId="1" xfId="0" applyFont="1" applyFill="1" applyBorder="1"/>
    <xf numFmtId="3" fontId="31" fillId="4" borderId="0" xfId="2" applyNumberFormat="1" applyFont="1" applyFill="1" applyBorder="1" applyAlignment="1">
      <alignment vertical="top"/>
    </xf>
    <xf numFmtId="0" fontId="42" fillId="4" borderId="2" xfId="0" applyFont="1" applyFill="1" applyBorder="1" applyAlignment="1">
      <alignment vertical="top"/>
    </xf>
    <xf numFmtId="0" fontId="24" fillId="4" borderId="3" xfId="0" applyFont="1" applyFill="1" applyBorder="1"/>
    <xf numFmtId="0" fontId="24" fillId="4" borderId="4" xfId="0" applyFont="1" applyFill="1" applyBorder="1" applyAlignment="1"/>
    <xf numFmtId="0" fontId="41" fillId="0" borderId="0" xfId="0" applyFont="1" applyFill="1" applyAlignment="1">
      <alignment horizontal="center"/>
    </xf>
    <xf numFmtId="0" fontId="9" fillId="4" borderId="16" xfId="0" applyFont="1" applyFill="1" applyBorder="1" applyAlignment="1">
      <alignment horizontal="center"/>
    </xf>
    <xf numFmtId="167" fontId="8" fillId="4" borderId="18" xfId="2" applyNumberFormat="1" applyFont="1" applyFill="1" applyBorder="1" applyAlignment="1">
      <alignment horizontal="right" vertical="top" wrapText="1"/>
    </xf>
    <xf numFmtId="167" fontId="8" fillId="4" borderId="19" xfId="2" applyNumberFormat="1" applyFont="1" applyFill="1" applyBorder="1" applyAlignment="1">
      <alignment horizontal="justify" vertical="top" wrapText="1"/>
    </xf>
    <xf numFmtId="167" fontId="9" fillId="4" borderId="19" xfId="2" applyNumberFormat="1" applyFont="1" applyFill="1" applyBorder="1" applyAlignment="1">
      <alignment horizontal="right" vertical="top" wrapText="1"/>
    </xf>
    <xf numFmtId="167" fontId="9" fillId="4" borderId="18" xfId="2" applyNumberFormat="1" applyFont="1" applyFill="1" applyBorder="1" applyAlignment="1">
      <alignment horizontal="right" vertical="center" wrapText="1"/>
    </xf>
    <xf numFmtId="167" fontId="8" fillId="4" borderId="18" xfId="2" applyNumberFormat="1" applyFont="1" applyFill="1" applyBorder="1" applyAlignment="1">
      <alignment horizontal="right" vertical="center" wrapText="1"/>
    </xf>
    <xf numFmtId="167" fontId="9" fillId="4" borderId="16" xfId="2" applyNumberFormat="1" applyFont="1" applyFill="1" applyBorder="1" applyAlignment="1">
      <alignment vertical="center" wrapText="1"/>
    </xf>
    <xf numFmtId="167" fontId="8" fillId="4" borderId="19" xfId="2" applyNumberFormat="1" applyFont="1" applyFill="1" applyBorder="1" applyAlignment="1">
      <alignment horizontal="justify" vertical="center" wrapText="1"/>
    </xf>
    <xf numFmtId="167" fontId="9" fillId="4" borderId="19" xfId="2" applyNumberFormat="1" applyFont="1" applyFill="1" applyBorder="1" applyAlignment="1">
      <alignment horizontal="right" vertical="center" wrapText="1"/>
    </xf>
    <xf numFmtId="167" fontId="9" fillId="4" borderId="18" xfId="2" applyNumberFormat="1" applyFont="1" applyFill="1" applyBorder="1" applyAlignment="1">
      <alignment horizontal="right" vertical="top" wrapText="1"/>
    </xf>
    <xf numFmtId="167" fontId="8" fillId="4" borderId="18" xfId="2" applyNumberFormat="1" applyFont="1" applyFill="1" applyBorder="1" applyAlignment="1">
      <alignment horizontal="right" vertical="top"/>
    </xf>
    <xf numFmtId="167" fontId="9" fillId="4" borderId="18" xfId="2" applyNumberFormat="1" applyFont="1" applyFill="1" applyBorder="1" applyAlignment="1">
      <alignment horizontal="right" vertical="top"/>
    </xf>
    <xf numFmtId="167" fontId="8" fillId="4" borderId="19" xfId="2" applyNumberFormat="1" applyFont="1" applyFill="1" applyBorder="1" applyAlignment="1">
      <alignment horizontal="right" vertical="top"/>
    </xf>
    <xf numFmtId="167" fontId="9" fillId="4" borderId="19" xfId="2" applyNumberFormat="1" applyFont="1" applyFill="1" applyBorder="1" applyAlignment="1">
      <alignment horizontal="right" vertical="top"/>
    </xf>
    <xf numFmtId="167" fontId="8" fillId="4" borderId="22" xfId="2" applyNumberFormat="1" applyFont="1" applyFill="1" applyBorder="1" applyAlignment="1">
      <alignment horizontal="right" vertical="center" wrapText="1"/>
    </xf>
    <xf numFmtId="167" fontId="8" fillId="4" borderId="19" xfId="2" applyNumberFormat="1" applyFont="1" applyFill="1" applyBorder="1" applyAlignment="1">
      <alignment horizontal="right" vertical="center" wrapText="1"/>
    </xf>
    <xf numFmtId="167" fontId="8" fillId="4" borderId="16" xfId="2" applyNumberFormat="1" applyFont="1" applyFill="1" applyBorder="1" applyAlignment="1">
      <alignment horizontal="right" vertical="center" wrapText="1"/>
    </xf>
    <xf numFmtId="167" fontId="8" fillId="4" borderId="0" xfId="2" applyNumberFormat="1" applyFont="1" applyFill="1"/>
    <xf numFmtId="167" fontId="8" fillId="4" borderId="17" xfId="2" applyNumberFormat="1" applyFont="1" applyFill="1" applyBorder="1" applyAlignment="1">
      <alignment horizontal="justify" vertical="center" wrapText="1"/>
    </xf>
    <xf numFmtId="167" fontId="9" fillId="4" borderId="22" xfId="2" applyNumberFormat="1" applyFont="1" applyFill="1" applyBorder="1" applyAlignment="1">
      <alignment horizontal="right" vertical="center" wrapText="1"/>
    </xf>
    <xf numFmtId="0" fontId="25" fillId="7" borderId="0" xfId="0" applyFont="1" applyFill="1" applyBorder="1" applyAlignment="1"/>
    <xf numFmtId="0" fontId="5" fillId="7" borderId="9" xfId="0" applyFont="1" applyFill="1" applyBorder="1" applyAlignment="1">
      <alignment horizontal="center" vertical="center"/>
    </xf>
    <xf numFmtId="165" fontId="2" fillId="7" borderId="6" xfId="2" applyNumberFormat="1" applyFont="1" applyFill="1" applyBorder="1" applyAlignment="1">
      <alignment horizontal="center" vertical="center"/>
    </xf>
    <xf numFmtId="0" fontId="2" fillId="7" borderId="6" xfId="3" applyFont="1" applyFill="1" applyBorder="1" applyAlignment="1">
      <alignment horizontal="center" vertical="center"/>
    </xf>
    <xf numFmtId="0" fontId="2" fillId="7" borderId="10" xfId="3" applyFont="1" applyFill="1" applyBorder="1" applyAlignment="1">
      <alignment horizontal="center" vertical="center"/>
    </xf>
    <xf numFmtId="0" fontId="24" fillId="7" borderId="11" xfId="0" applyFont="1" applyFill="1" applyBorder="1"/>
    <xf numFmtId="0" fontId="2" fillId="7" borderId="7" xfId="3" applyFont="1" applyFill="1" applyBorder="1" applyAlignment="1"/>
    <xf numFmtId="0" fontId="2" fillId="7" borderId="8" xfId="3" applyFont="1" applyFill="1" applyBorder="1" applyAlignment="1"/>
    <xf numFmtId="0" fontId="24" fillId="7" borderId="1" xfId="0" applyFont="1" applyFill="1" applyBorder="1"/>
    <xf numFmtId="0" fontId="25" fillId="7" borderId="2" xfId="0" applyFont="1" applyFill="1" applyBorder="1" applyAlignment="1"/>
    <xf numFmtId="165" fontId="2" fillId="7" borderId="9" xfId="2" applyNumberFormat="1" applyFont="1" applyFill="1" applyBorder="1" applyAlignment="1">
      <alignment horizontal="center" vertical="center"/>
    </xf>
    <xf numFmtId="165" fontId="2" fillId="7" borderId="10" xfId="2" applyNumberFormat="1" applyFont="1" applyFill="1" applyBorder="1" applyAlignment="1">
      <alignment horizontal="center" vertical="center"/>
    </xf>
    <xf numFmtId="0" fontId="24" fillId="7" borderId="9" xfId="0" applyFont="1" applyFill="1" applyBorder="1"/>
    <xf numFmtId="0" fontId="25" fillId="7" borderId="6" xfId="0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/>
    </xf>
    <xf numFmtId="0" fontId="24" fillId="7" borderId="3" xfId="0" applyFont="1" applyFill="1" applyBorder="1"/>
    <xf numFmtId="0" fontId="25" fillId="7" borderId="4" xfId="0" applyFont="1" applyFill="1" applyBorder="1" applyAlignment="1"/>
    <xf numFmtId="0" fontId="25" fillId="7" borderId="5" xfId="0" applyFont="1" applyFill="1" applyBorder="1" applyAlignment="1"/>
    <xf numFmtId="0" fontId="44" fillId="7" borderId="0" xfId="3" applyFont="1" applyFill="1" applyBorder="1" applyAlignment="1"/>
    <xf numFmtId="0" fontId="5" fillId="7" borderId="9" xfId="0" applyFont="1" applyFill="1" applyBorder="1" applyAlignment="1">
      <alignment vertical="center"/>
    </xf>
    <xf numFmtId="0" fontId="5" fillId="7" borderId="6" xfId="0" applyFont="1" applyFill="1" applyBorder="1" applyAlignment="1">
      <alignment vertical="center"/>
    </xf>
    <xf numFmtId="0" fontId="5" fillId="7" borderId="10" xfId="0" applyFont="1" applyFill="1" applyBorder="1"/>
    <xf numFmtId="0" fontId="44" fillId="7" borderId="11" xfId="3" applyFont="1" applyFill="1" applyBorder="1" applyAlignment="1"/>
    <xf numFmtId="0" fontId="44" fillId="7" borderId="7" xfId="3" applyFont="1" applyFill="1" applyBorder="1" applyAlignment="1"/>
    <xf numFmtId="0" fontId="44" fillId="7" borderId="8" xfId="3" applyFont="1" applyFill="1" applyBorder="1" applyAlignment="1"/>
    <xf numFmtId="0" fontId="44" fillId="7" borderId="1" xfId="3" applyFont="1" applyFill="1" applyBorder="1" applyAlignment="1"/>
    <xf numFmtId="0" fontId="44" fillId="7" borderId="2" xfId="3" applyFont="1" applyFill="1" applyBorder="1" applyAlignment="1"/>
    <xf numFmtId="0" fontId="44" fillId="7" borderId="3" xfId="3" applyFont="1" applyFill="1" applyBorder="1" applyAlignment="1"/>
    <xf numFmtId="0" fontId="44" fillId="7" borderId="4" xfId="3" applyFont="1" applyFill="1" applyBorder="1" applyAlignment="1"/>
    <xf numFmtId="0" fontId="44" fillId="7" borderId="5" xfId="3" applyFont="1" applyFill="1" applyBorder="1" applyAlignment="1"/>
    <xf numFmtId="0" fontId="24" fillId="7" borderId="0" xfId="0" applyFont="1" applyFill="1" applyBorder="1"/>
    <xf numFmtId="0" fontId="2" fillId="7" borderId="0" xfId="0" applyFont="1" applyFill="1" applyBorder="1" applyAlignment="1"/>
    <xf numFmtId="0" fontId="5" fillId="7" borderId="0" xfId="0" applyFont="1" applyFill="1"/>
    <xf numFmtId="165" fontId="23" fillId="7" borderId="9" xfId="2" applyNumberFormat="1" applyFont="1" applyFill="1" applyBorder="1" applyAlignment="1">
      <alignment horizontal="center" vertical="center" wrapText="1"/>
    </xf>
    <xf numFmtId="165" fontId="2" fillId="7" borderId="6" xfId="2" applyNumberFormat="1" applyFont="1" applyFill="1" applyBorder="1" applyAlignment="1">
      <alignment horizontal="center" vertical="center" wrapText="1"/>
    </xf>
    <xf numFmtId="165" fontId="2" fillId="7" borderId="10" xfId="2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wrapText="1"/>
    </xf>
    <xf numFmtId="43" fontId="5" fillId="4" borderId="0" xfId="2" applyNumberFormat="1" applyFont="1" applyFill="1" applyBorder="1" applyAlignment="1">
      <alignment horizontal="center"/>
    </xf>
    <xf numFmtId="0" fontId="16" fillId="7" borderId="7" xfId="0" applyFont="1" applyFill="1" applyBorder="1" applyAlignment="1"/>
    <xf numFmtId="0" fontId="16" fillId="7" borderId="8" xfId="0" applyFont="1" applyFill="1" applyBorder="1" applyAlignment="1"/>
    <xf numFmtId="0" fontId="16" fillId="7" borderId="0" xfId="0" applyFont="1" applyFill="1" applyBorder="1" applyAlignment="1"/>
    <xf numFmtId="0" fontId="16" fillId="7" borderId="2" xfId="0" applyFont="1" applyFill="1" applyBorder="1" applyAlignment="1"/>
    <xf numFmtId="0" fontId="16" fillId="7" borderId="4" xfId="0" applyFont="1" applyFill="1" applyBorder="1" applyAlignment="1"/>
    <xf numFmtId="0" fontId="16" fillId="7" borderId="5" xfId="0" applyFont="1" applyFill="1" applyBorder="1" applyAlignment="1"/>
    <xf numFmtId="37" fontId="4" fillId="7" borderId="16" xfId="4" applyNumberFormat="1" applyFont="1" applyFill="1" applyBorder="1" applyAlignment="1">
      <alignment horizontal="center" vertical="center"/>
    </xf>
    <xf numFmtId="37" fontId="4" fillId="7" borderId="16" xfId="4" applyNumberFormat="1" applyFont="1" applyFill="1" applyBorder="1" applyAlignment="1">
      <alignment horizontal="center" wrapText="1"/>
    </xf>
    <xf numFmtId="0" fontId="4" fillId="7" borderId="2" xfId="0" applyFont="1" applyFill="1" applyBorder="1" applyAlignment="1"/>
    <xf numFmtId="0" fontId="4" fillId="7" borderId="5" xfId="0" applyFont="1" applyFill="1" applyBorder="1" applyAlignment="1"/>
    <xf numFmtId="0" fontId="4" fillId="7" borderId="16" xfId="0" applyFont="1" applyFill="1" applyBorder="1" applyAlignment="1">
      <alignment horizontal="center" vertical="center" wrapText="1"/>
    </xf>
    <xf numFmtId="0" fontId="8" fillId="7" borderId="8" xfId="0" applyFont="1" applyFill="1" applyBorder="1"/>
    <xf numFmtId="0" fontId="8" fillId="7" borderId="2" xfId="0" applyFont="1" applyFill="1" applyBorder="1"/>
    <xf numFmtId="0" fontId="8" fillId="7" borderId="5" xfId="0" applyFont="1" applyFill="1" applyBorder="1"/>
    <xf numFmtId="0" fontId="48" fillId="7" borderId="8" xfId="0" applyFont="1" applyFill="1" applyBorder="1" applyAlignment="1"/>
    <xf numFmtId="0" fontId="4" fillId="7" borderId="16" xfId="0" applyFont="1" applyFill="1" applyBorder="1" applyAlignment="1">
      <alignment horizontal="center"/>
    </xf>
    <xf numFmtId="0" fontId="49" fillId="7" borderId="0" xfId="0" applyFont="1" applyFill="1" applyBorder="1"/>
    <xf numFmtId="0" fontId="49" fillId="7" borderId="7" xfId="0" applyFont="1" applyFill="1" applyBorder="1"/>
    <xf numFmtId="0" fontId="49" fillId="7" borderId="8" xfId="0" applyFont="1" applyFill="1" applyBorder="1"/>
    <xf numFmtId="0" fontId="49" fillId="7" borderId="2" xfId="0" applyFont="1" applyFill="1" applyBorder="1"/>
    <xf numFmtId="0" fontId="49" fillId="7" borderId="4" xfId="0" applyFont="1" applyFill="1" applyBorder="1"/>
    <xf numFmtId="0" fontId="49" fillId="7" borderId="5" xfId="0" applyFont="1" applyFill="1" applyBorder="1"/>
    <xf numFmtId="167" fontId="4" fillId="7" borderId="16" xfId="2" applyNumberFormat="1" applyFont="1" applyFill="1" applyBorder="1" applyAlignment="1">
      <alignment horizontal="center" vertical="center" wrapText="1"/>
    </xf>
    <xf numFmtId="0" fontId="2" fillId="7" borderId="6" xfId="3" applyFont="1" applyFill="1" applyBorder="1" applyAlignment="1">
      <alignment horizontal="center" vertical="center"/>
    </xf>
    <xf numFmtId="0" fontId="45" fillId="7" borderId="7" xfId="3" applyFont="1" applyFill="1" applyBorder="1" applyAlignment="1">
      <alignment horizontal="center"/>
    </xf>
    <xf numFmtId="0" fontId="44" fillId="7" borderId="0" xfId="3" applyFont="1" applyFill="1" applyBorder="1" applyAlignment="1">
      <alignment horizontal="center"/>
    </xf>
    <xf numFmtId="0" fontId="43" fillId="7" borderId="0" xfId="3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31" fillId="4" borderId="0" xfId="0" applyFont="1" applyFill="1" applyBorder="1" applyAlignment="1">
      <alignment horizontal="left" vertical="top" wrapText="1"/>
    </xf>
    <xf numFmtId="0" fontId="31" fillId="4" borderId="0" xfId="0" applyFont="1" applyFill="1" applyBorder="1" applyAlignment="1">
      <alignment vertical="top" wrapText="1"/>
    </xf>
    <xf numFmtId="0" fontId="33" fillId="4" borderId="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5" fillId="7" borderId="8" xfId="3" applyFont="1" applyFill="1" applyBorder="1" applyAlignment="1">
      <alignment horizontal="center"/>
    </xf>
    <xf numFmtId="0" fontId="44" fillId="7" borderId="2" xfId="3" applyFont="1" applyFill="1" applyBorder="1" applyAlignment="1">
      <alignment horizontal="center"/>
    </xf>
    <xf numFmtId="0" fontId="43" fillId="7" borderId="2" xfId="3" applyFont="1" applyFill="1" applyBorder="1" applyAlignment="1">
      <alignment horizontal="center"/>
    </xf>
    <xf numFmtId="0" fontId="24" fillId="4" borderId="0" xfId="0" applyFont="1" applyFill="1" applyBorder="1" applyAlignment="1">
      <alignment horizontal="left" vertical="top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0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25" fillId="4" borderId="0" xfId="0" applyFont="1" applyFill="1" applyBorder="1" applyAlignment="1">
      <alignment horizontal="left" vertical="top"/>
    </xf>
    <xf numFmtId="0" fontId="24" fillId="4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24" fillId="4" borderId="3" xfId="0" applyFont="1" applyFill="1" applyBorder="1" applyAlignment="1">
      <alignment horizontal="center" vertical="top"/>
    </xf>
    <xf numFmtId="0" fontId="24" fillId="4" borderId="4" xfId="0" applyFont="1" applyFill="1" applyBorder="1" applyAlignment="1">
      <alignment horizontal="center" vertical="top"/>
    </xf>
    <xf numFmtId="0" fontId="24" fillId="4" borderId="5" xfId="0" applyFont="1" applyFill="1" applyBorder="1" applyAlignment="1">
      <alignment horizontal="center" vertical="top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left" vertical="top"/>
    </xf>
    <xf numFmtId="0" fontId="2" fillId="4" borderId="7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46" fillId="7" borderId="6" xfId="3" applyFont="1" applyFill="1" applyBorder="1" applyAlignment="1">
      <alignment horizontal="center" vertical="center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top"/>
    </xf>
    <xf numFmtId="0" fontId="43" fillId="7" borderId="4" xfId="3" applyFont="1" applyFill="1" applyBorder="1" applyAlignment="1">
      <alignment horizontal="center"/>
    </xf>
    <xf numFmtId="0" fontId="31" fillId="4" borderId="4" xfId="0" applyFont="1" applyFill="1" applyBorder="1" applyAlignment="1" applyProtection="1">
      <alignment horizontal="left" vertical="top"/>
    </xf>
    <xf numFmtId="0" fontId="31" fillId="4" borderId="0" xfId="0" applyFont="1" applyFill="1" applyBorder="1" applyAlignment="1" applyProtection="1">
      <alignment horizontal="left" vertical="top"/>
    </xf>
    <xf numFmtId="0" fontId="25" fillId="4" borderId="0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2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0" xfId="2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left" vertical="top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167" fontId="14" fillId="4" borderId="17" xfId="4" applyNumberFormat="1" applyFont="1" applyFill="1" applyBorder="1" applyAlignment="1">
      <alignment horizontal="center"/>
    </xf>
    <xf numFmtId="167" fontId="14" fillId="4" borderId="19" xfId="4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37" fontId="4" fillId="7" borderId="16" xfId="4" applyNumberFormat="1" applyFont="1" applyFill="1" applyBorder="1" applyAlignment="1">
      <alignment horizontal="center" vertical="center" wrapText="1"/>
    </xf>
    <xf numFmtId="37" fontId="4" fillId="7" borderId="16" xfId="4" applyNumberFormat="1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 wrapText="1"/>
    </xf>
    <xf numFmtId="0" fontId="47" fillId="7" borderId="3" xfId="0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0" fontId="45" fillId="7" borderId="11" xfId="3" applyFont="1" applyFill="1" applyBorder="1" applyAlignment="1">
      <alignment horizontal="center"/>
    </xf>
    <xf numFmtId="0" fontId="43" fillId="7" borderId="1" xfId="3" applyFont="1" applyFill="1" applyBorder="1" applyAlignment="1">
      <alignment horizontal="center"/>
    </xf>
    <xf numFmtId="0" fontId="44" fillId="7" borderId="1" xfId="3" applyFont="1" applyFill="1" applyBorder="1" applyAlignment="1">
      <alignment horizontal="center"/>
    </xf>
    <xf numFmtId="0" fontId="47" fillId="7" borderId="1" xfId="0" applyFont="1" applyFill="1" applyBorder="1" applyAlignment="1">
      <alignment horizontal="center"/>
    </xf>
    <xf numFmtId="0" fontId="47" fillId="7" borderId="0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43" fillId="7" borderId="11" xfId="3" applyFont="1" applyFill="1" applyBorder="1" applyAlignment="1">
      <alignment horizontal="center"/>
    </xf>
    <xf numFmtId="0" fontId="43" fillId="7" borderId="7" xfId="3" applyFont="1" applyFill="1" applyBorder="1" applyAlignment="1">
      <alignment horizontal="center"/>
    </xf>
    <xf numFmtId="0" fontId="47" fillId="7" borderId="1" xfId="3" applyFont="1" applyFill="1" applyBorder="1" applyAlignment="1">
      <alignment horizontal="center"/>
    </xf>
    <xf numFmtId="0" fontId="47" fillId="7" borderId="0" xfId="3" applyFont="1" applyFill="1" applyBorder="1" applyAlignment="1">
      <alignment horizontal="center"/>
    </xf>
    <xf numFmtId="0" fontId="48" fillId="7" borderId="1" xfId="3" applyFont="1" applyFill="1" applyBorder="1" applyAlignment="1">
      <alignment horizontal="center"/>
    </xf>
    <xf numFmtId="0" fontId="48" fillId="7" borderId="0" xfId="3" applyFont="1" applyFill="1" applyBorder="1" applyAlignment="1">
      <alignment horizontal="center"/>
    </xf>
    <xf numFmtId="0" fontId="46" fillId="7" borderId="3" xfId="0" applyFont="1" applyFill="1" applyBorder="1" applyAlignment="1">
      <alignment horizontal="center"/>
    </xf>
    <xf numFmtId="0" fontId="46" fillId="7" borderId="4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4" fillId="7" borderId="16" xfId="3" applyFont="1" applyFill="1" applyBorder="1" applyAlignment="1">
      <alignment horizontal="center"/>
    </xf>
    <xf numFmtId="0" fontId="51" fillId="4" borderId="11" xfId="0" applyFont="1" applyFill="1" applyBorder="1" applyAlignment="1">
      <alignment horizontal="center"/>
    </xf>
    <xf numFmtId="0" fontId="51" fillId="4" borderId="7" xfId="0" applyFont="1" applyFill="1" applyBorder="1" applyAlignment="1">
      <alignment horizontal="center"/>
    </xf>
    <xf numFmtId="0" fontId="51" fillId="4" borderId="8" xfId="0" applyFont="1" applyFill="1" applyBorder="1" applyAlignment="1">
      <alignment horizontal="center"/>
    </xf>
    <xf numFmtId="0" fontId="51" fillId="4" borderId="3" xfId="0" applyFont="1" applyFill="1" applyBorder="1" applyAlignment="1">
      <alignment horizontal="center"/>
    </xf>
    <xf numFmtId="0" fontId="51" fillId="4" borderId="4" xfId="0" applyFont="1" applyFill="1" applyBorder="1" applyAlignment="1">
      <alignment horizontal="center"/>
    </xf>
    <xf numFmtId="0" fontId="51" fillId="4" borderId="5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7" fillId="7" borderId="11" xfId="0" applyFont="1" applyFill="1" applyBorder="1" applyAlignment="1">
      <alignment horizontal="center"/>
    </xf>
    <xf numFmtId="0" fontId="47" fillId="7" borderId="7" xfId="0" applyFont="1" applyFill="1" applyBorder="1" applyAlignment="1">
      <alignment horizontal="center"/>
    </xf>
    <xf numFmtId="0" fontId="48" fillId="7" borderId="1" xfId="0" applyFont="1" applyFill="1" applyBorder="1" applyAlignment="1">
      <alignment horizontal="center"/>
    </xf>
    <xf numFmtId="0" fontId="48" fillId="7" borderId="0" xfId="0" applyFont="1" applyFill="1" applyBorder="1" applyAlignment="1">
      <alignment horizontal="center"/>
    </xf>
    <xf numFmtId="0" fontId="48" fillId="7" borderId="3" xfId="0" applyFont="1" applyFill="1" applyBorder="1" applyAlignment="1">
      <alignment horizontal="center"/>
    </xf>
    <xf numFmtId="0" fontId="48" fillId="7" borderId="4" xfId="0" applyFont="1" applyFill="1" applyBorder="1" applyAlignment="1">
      <alignment horizontal="center"/>
    </xf>
    <xf numFmtId="0" fontId="52" fillId="4" borderId="11" xfId="0" applyFont="1" applyFill="1" applyBorder="1" applyAlignment="1">
      <alignment horizontal="center" vertical="center"/>
    </xf>
    <xf numFmtId="0" fontId="52" fillId="4" borderId="8" xfId="0" applyFont="1" applyFill="1" applyBorder="1" applyAlignment="1">
      <alignment horizontal="center" vertical="center"/>
    </xf>
    <xf numFmtId="0" fontId="52" fillId="4" borderId="1" xfId="0" applyFont="1" applyFill="1" applyBorder="1" applyAlignment="1">
      <alignment horizontal="center" vertical="center"/>
    </xf>
    <xf numFmtId="0" fontId="52" fillId="4" borderId="2" xfId="0" applyFont="1" applyFill="1" applyBorder="1" applyAlignment="1">
      <alignment horizontal="center" vertical="center"/>
    </xf>
    <xf numFmtId="0" fontId="52" fillId="4" borderId="3" xfId="0" applyFont="1" applyFill="1" applyBorder="1" applyAlignment="1">
      <alignment horizontal="center" vertical="center"/>
    </xf>
    <xf numFmtId="0" fontId="52" fillId="4" borderId="5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832390</xdr:colOff>
      <xdr:row>0</xdr:row>
      <xdr:rowOff>87121</xdr:rowOff>
    </xdr:from>
    <xdr:to>
      <xdr:col>9</xdr:col>
      <xdr:colOff>336858</xdr:colOff>
      <xdr:row>3</xdr:row>
      <xdr:rowOff>118483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5134" y="87121"/>
          <a:ext cx="875139" cy="96063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527588</xdr:colOff>
      <xdr:row>0</xdr:row>
      <xdr:rowOff>182371</xdr:rowOff>
    </xdr:from>
    <xdr:to>
      <xdr:col>8</xdr:col>
      <xdr:colOff>600075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4738" y="182371"/>
          <a:ext cx="920212" cy="102730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699038</xdr:colOff>
      <xdr:row>2</xdr:row>
      <xdr:rowOff>39496</xdr:rowOff>
    </xdr:from>
    <xdr:to>
      <xdr:col>8</xdr:col>
      <xdr:colOff>657225</xdr:colOff>
      <xdr:row>5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2263" y="582421"/>
          <a:ext cx="805912" cy="90347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365662</xdr:colOff>
      <xdr:row>1</xdr:row>
      <xdr:rowOff>239521</xdr:rowOff>
    </xdr:from>
    <xdr:to>
      <xdr:col>8</xdr:col>
      <xdr:colOff>466725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5687" y="344296"/>
          <a:ext cx="948788" cy="99872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537112</xdr:colOff>
      <xdr:row>0</xdr:row>
      <xdr:rowOff>58546</xdr:rowOff>
    </xdr:from>
    <xdr:to>
      <xdr:col>8</xdr:col>
      <xdr:colOff>466725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0212" y="58546"/>
          <a:ext cx="824963" cy="80822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508538</xdr:colOff>
      <xdr:row>0</xdr:row>
      <xdr:rowOff>58546</xdr:rowOff>
    </xdr:from>
    <xdr:to>
      <xdr:col>2</xdr:col>
      <xdr:colOff>1266825</xdr:colOff>
      <xdr:row>3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7238" y="58546"/>
          <a:ext cx="758287" cy="74155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375189</xdr:colOff>
      <xdr:row>0</xdr:row>
      <xdr:rowOff>57150</xdr:rowOff>
    </xdr:from>
    <xdr:to>
      <xdr:col>4</xdr:col>
      <xdr:colOff>304801</xdr:colOff>
      <xdr:row>3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8664" y="57150"/>
          <a:ext cx="691612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832390</xdr:colOff>
      <xdr:row>0</xdr:row>
      <xdr:rowOff>87121</xdr:rowOff>
    </xdr:from>
    <xdr:to>
      <xdr:col>9</xdr:col>
      <xdr:colOff>308283</xdr:colOff>
      <xdr:row>3</xdr:row>
      <xdr:rowOff>87527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3265" y="87121"/>
          <a:ext cx="876068" cy="9743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832390</xdr:colOff>
      <xdr:row>0</xdr:row>
      <xdr:rowOff>87121</xdr:rowOff>
    </xdr:from>
    <xdr:to>
      <xdr:col>9</xdr:col>
      <xdr:colOff>460683</xdr:colOff>
      <xdr:row>3</xdr:row>
      <xdr:rowOff>56571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9115" y="87121"/>
          <a:ext cx="876068" cy="9433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101081</xdr:colOff>
      <xdr:row>0</xdr:row>
      <xdr:rowOff>140038</xdr:rowOff>
    </xdr:from>
    <xdr:to>
      <xdr:col>7</xdr:col>
      <xdr:colOff>975033</xdr:colOff>
      <xdr:row>3</xdr:row>
      <xdr:rowOff>97846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8331" y="140038"/>
          <a:ext cx="873952" cy="8997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508540</xdr:colOff>
      <xdr:row>0</xdr:row>
      <xdr:rowOff>106171</xdr:rowOff>
    </xdr:from>
    <xdr:to>
      <xdr:col>8</xdr:col>
      <xdr:colOff>1384608</xdr:colOff>
      <xdr:row>3</xdr:row>
      <xdr:rowOff>75621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5390" y="106171"/>
          <a:ext cx="876068" cy="9124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137065</xdr:colOff>
      <xdr:row>0</xdr:row>
      <xdr:rowOff>96646</xdr:rowOff>
    </xdr:from>
    <xdr:to>
      <xdr:col>7</xdr:col>
      <xdr:colOff>1013133</xdr:colOff>
      <xdr:row>3</xdr:row>
      <xdr:rowOff>66096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5415" y="96646"/>
          <a:ext cx="876068" cy="9124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775241</xdr:colOff>
      <xdr:row>0</xdr:row>
      <xdr:rowOff>142874</xdr:rowOff>
    </xdr:from>
    <xdr:to>
      <xdr:col>15</xdr:col>
      <xdr:colOff>392907</xdr:colOff>
      <xdr:row>3</xdr:row>
      <xdr:rowOff>107155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0554" y="142874"/>
          <a:ext cx="867822" cy="9167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222789</xdr:colOff>
      <xdr:row>1</xdr:row>
      <xdr:rowOff>96645</xdr:rowOff>
    </xdr:from>
    <xdr:to>
      <xdr:col>8</xdr:col>
      <xdr:colOff>66675</xdr:colOff>
      <xdr:row>4</xdr:row>
      <xdr:rowOff>133349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0914" y="239520"/>
          <a:ext cx="891636" cy="97967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613313</xdr:colOff>
      <xdr:row>0</xdr:row>
      <xdr:rowOff>201420</xdr:rowOff>
    </xdr:from>
    <xdr:to>
      <xdr:col>8</xdr:col>
      <xdr:colOff>704850</xdr:colOff>
      <xdr:row>4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0888" y="201420"/>
          <a:ext cx="939262" cy="951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90" zoomScaleNormal="90" workbookViewId="0">
      <selection activeCell="C4" sqref="C4:I4"/>
    </sheetView>
  </sheetViews>
  <sheetFormatPr baseColWidth="10" defaultColWidth="11.42578125" defaultRowHeight="12" x14ac:dyDescent="0.2"/>
  <cols>
    <col min="1" max="1" width="4.28515625" style="94" customWidth="1"/>
    <col min="2" max="2" width="24.28515625" style="94" customWidth="1"/>
    <col min="3" max="3" width="23.7109375" style="94" customWidth="1"/>
    <col min="4" max="5" width="20.5703125" style="94" customWidth="1"/>
    <col min="6" max="6" width="7.7109375" style="94" customWidth="1"/>
    <col min="7" max="7" width="27.140625" style="175" customWidth="1"/>
    <col min="8" max="8" width="33.85546875" style="175" customWidth="1"/>
    <col min="9" max="10" width="20.5703125" style="94" customWidth="1"/>
    <col min="11" max="11" width="4.28515625" style="94" customWidth="1"/>
    <col min="12" max="16384" width="11.42578125" style="94"/>
  </cols>
  <sheetData>
    <row r="1" spans="1:11" s="103" customFormat="1" ht="27.75" x14ac:dyDescent="0.4">
      <c r="A1" s="292"/>
      <c r="B1" s="293"/>
      <c r="C1" s="349" t="s">
        <v>342</v>
      </c>
      <c r="D1" s="349"/>
      <c r="E1" s="349"/>
      <c r="F1" s="349"/>
      <c r="G1" s="349"/>
      <c r="H1" s="349"/>
      <c r="I1" s="349"/>
      <c r="J1" s="293"/>
      <c r="K1" s="294"/>
    </row>
    <row r="2" spans="1:11" ht="23.25" x14ac:dyDescent="0.35">
      <c r="A2" s="295"/>
      <c r="B2" s="287"/>
      <c r="C2" s="350" t="s">
        <v>343</v>
      </c>
      <c r="D2" s="350"/>
      <c r="E2" s="350"/>
      <c r="F2" s="350"/>
      <c r="G2" s="350"/>
      <c r="H2" s="350"/>
      <c r="I2" s="350"/>
      <c r="J2" s="287"/>
      <c r="K2" s="296"/>
    </row>
    <row r="3" spans="1:11" ht="23.25" x14ac:dyDescent="0.35">
      <c r="A3" s="295"/>
      <c r="B3" s="287"/>
      <c r="C3" s="350" t="s">
        <v>364</v>
      </c>
      <c r="D3" s="350"/>
      <c r="E3" s="350"/>
      <c r="F3" s="350"/>
      <c r="G3" s="350"/>
      <c r="H3" s="350"/>
      <c r="I3" s="350"/>
      <c r="J3" s="287"/>
      <c r="K3" s="296"/>
    </row>
    <row r="4" spans="1:11" ht="20.25" x14ac:dyDescent="0.3">
      <c r="A4" s="295"/>
      <c r="B4" s="287"/>
      <c r="C4" s="351" t="s">
        <v>344</v>
      </c>
      <c r="D4" s="351"/>
      <c r="E4" s="351"/>
      <c r="F4" s="351"/>
      <c r="G4" s="351"/>
      <c r="H4" s="351"/>
      <c r="I4" s="351"/>
      <c r="J4" s="287"/>
      <c r="K4" s="296"/>
    </row>
    <row r="5" spans="1:11" s="254" customFormat="1" ht="20.100000000000001" customHeight="1" x14ac:dyDescent="0.2">
      <c r="A5" s="288"/>
      <c r="B5" s="348" t="s">
        <v>73</v>
      </c>
      <c r="C5" s="348"/>
      <c r="D5" s="289">
        <v>2016</v>
      </c>
      <c r="E5" s="289">
        <v>2015</v>
      </c>
      <c r="F5" s="290"/>
      <c r="G5" s="348" t="s">
        <v>73</v>
      </c>
      <c r="H5" s="348"/>
      <c r="I5" s="289">
        <v>2016</v>
      </c>
      <c r="J5" s="289">
        <v>2015</v>
      </c>
      <c r="K5" s="291"/>
    </row>
    <row r="6" spans="1:11" s="103" customFormat="1" ht="3" customHeight="1" x14ac:dyDescent="0.2">
      <c r="A6" s="149"/>
      <c r="B6" s="150"/>
      <c r="C6" s="150"/>
      <c r="D6" s="151"/>
      <c r="E6" s="151"/>
      <c r="F6" s="146"/>
      <c r="G6" s="146"/>
      <c r="H6" s="146"/>
      <c r="K6" s="110"/>
    </row>
    <row r="7" spans="1:11" s="175" customFormat="1" x14ac:dyDescent="0.2">
      <c r="A7" s="255"/>
      <c r="B7" s="353" t="s">
        <v>75</v>
      </c>
      <c r="C7" s="353"/>
      <c r="D7" s="116"/>
      <c r="E7" s="116"/>
      <c r="F7" s="104"/>
      <c r="G7" s="353" t="s">
        <v>76</v>
      </c>
      <c r="H7" s="353"/>
      <c r="I7" s="116"/>
      <c r="J7" s="116"/>
      <c r="K7" s="256"/>
    </row>
    <row r="8" spans="1:11" x14ac:dyDescent="0.2">
      <c r="A8" s="156"/>
      <c r="B8" s="354" t="s">
        <v>77</v>
      </c>
      <c r="C8" s="354"/>
      <c r="D8" s="117">
        <f>SUM(D9:D16)</f>
        <v>0</v>
      </c>
      <c r="E8" s="117">
        <f>SUM(E9:E16)</f>
        <v>0</v>
      </c>
      <c r="F8" s="104"/>
      <c r="G8" s="353" t="s">
        <v>78</v>
      </c>
      <c r="H8" s="353"/>
      <c r="I8" s="117">
        <f>SUM(I9:I11)</f>
        <v>1177378</v>
      </c>
      <c r="J8" s="117">
        <f>SUM(J9:J11)</f>
        <v>7391422</v>
      </c>
      <c r="K8" s="171"/>
    </row>
    <row r="9" spans="1:11" x14ac:dyDescent="0.2">
      <c r="A9" s="154"/>
      <c r="B9" s="352" t="s">
        <v>79</v>
      </c>
      <c r="C9" s="352"/>
      <c r="D9" s="172">
        <v>0</v>
      </c>
      <c r="E9" s="172">
        <v>0</v>
      </c>
      <c r="F9" s="104"/>
      <c r="G9" s="352" t="s">
        <v>80</v>
      </c>
      <c r="H9" s="352"/>
      <c r="I9" s="172">
        <v>190000</v>
      </c>
      <c r="J9" s="172">
        <v>6035105</v>
      </c>
      <c r="K9" s="171"/>
    </row>
    <row r="10" spans="1:11" x14ac:dyDescent="0.2">
      <c r="A10" s="154"/>
      <c r="B10" s="352" t="s">
        <v>81</v>
      </c>
      <c r="C10" s="352"/>
      <c r="D10" s="172">
        <v>0</v>
      </c>
      <c r="E10" s="172">
        <v>0</v>
      </c>
      <c r="F10" s="104"/>
      <c r="G10" s="352" t="s">
        <v>82</v>
      </c>
      <c r="H10" s="352"/>
      <c r="I10" s="172">
        <v>0</v>
      </c>
      <c r="J10" s="172">
        <v>13131</v>
      </c>
      <c r="K10" s="171"/>
    </row>
    <row r="11" spans="1:11" ht="12" customHeight="1" x14ac:dyDescent="0.2">
      <c r="A11" s="154"/>
      <c r="B11" s="352" t="s">
        <v>83</v>
      </c>
      <c r="C11" s="352"/>
      <c r="D11" s="172">
        <v>0</v>
      </c>
      <c r="E11" s="172">
        <v>0</v>
      </c>
      <c r="F11" s="104"/>
      <c r="G11" s="352" t="s">
        <v>84</v>
      </c>
      <c r="H11" s="352"/>
      <c r="I11" s="172">
        <v>987378</v>
      </c>
      <c r="J11" s="172">
        <f>1337420+5766</f>
        <v>1343186</v>
      </c>
      <c r="K11" s="171"/>
    </row>
    <row r="12" spans="1:11" x14ac:dyDescent="0.2">
      <c r="A12" s="154"/>
      <c r="B12" s="352" t="s">
        <v>85</v>
      </c>
      <c r="C12" s="352"/>
      <c r="D12" s="172">
        <v>0</v>
      </c>
      <c r="E12" s="172">
        <v>0</v>
      </c>
      <c r="F12" s="104"/>
      <c r="G12" s="115"/>
      <c r="H12" s="113"/>
      <c r="I12" s="257"/>
      <c r="J12" s="257"/>
      <c r="K12" s="171"/>
    </row>
    <row r="13" spans="1:11" x14ac:dyDescent="0.2">
      <c r="A13" s="154"/>
      <c r="B13" s="352" t="s">
        <v>86</v>
      </c>
      <c r="C13" s="352"/>
      <c r="D13" s="172">
        <v>0</v>
      </c>
      <c r="E13" s="172">
        <v>0</v>
      </c>
      <c r="F13" s="104"/>
      <c r="G13" s="353" t="s">
        <v>186</v>
      </c>
      <c r="H13" s="353"/>
      <c r="I13" s="117">
        <f>SUM(I14:I22)</f>
        <v>0</v>
      </c>
      <c r="J13" s="117">
        <f>SUM(J14:J22)</f>
        <v>0</v>
      </c>
      <c r="K13" s="171"/>
    </row>
    <row r="14" spans="1:11" x14ac:dyDescent="0.2">
      <c r="A14" s="154"/>
      <c r="B14" s="352" t="s">
        <v>87</v>
      </c>
      <c r="C14" s="352"/>
      <c r="D14" s="172">
        <v>0</v>
      </c>
      <c r="E14" s="172">
        <v>0</v>
      </c>
      <c r="F14" s="104"/>
      <c r="G14" s="352" t="s">
        <v>88</v>
      </c>
      <c r="H14" s="352"/>
      <c r="I14" s="172">
        <v>0</v>
      </c>
      <c r="J14" s="172">
        <v>0</v>
      </c>
      <c r="K14" s="171"/>
    </row>
    <row r="15" spans="1:11" x14ac:dyDescent="0.2">
      <c r="A15" s="154"/>
      <c r="B15" s="352" t="s">
        <v>89</v>
      </c>
      <c r="C15" s="352"/>
      <c r="D15" s="172">
        <v>0</v>
      </c>
      <c r="E15" s="172">
        <v>0</v>
      </c>
      <c r="F15" s="104"/>
      <c r="G15" s="352" t="s">
        <v>90</v>
      </c>
      <c r="H15" s="352"/>
      <c r="I15" s="172">
        <v>0</v>
      </c>
      <c r="J15" s="172">
        <v>0</v>
      </c>
      <c r="K15" s="171"/>
    </row>
    <row r="16" spans="1:11" ht="52.5" customHeight="1" x14ac:dyDescent="0.2">
      <c r="A16" s="154"/>
      <c r="B16" s="355" t="s">
        <v>91</v>
      </c>
      <c r="C16" s="355"/>
      <c r="D16" s="172">
        <v>0</v>
      </c>
      <c r="E16" s="172">
        <v>0</v>
      </c>
      <c r="F16" s="104"/>
      <c r="G16" s="352" t="s">
        <v>92</v>
      </c>
      <c r="H16" s="352"/>
      <c r="I16" s="172">
        <v>0</v>
      </c>
      <c r="J16" s="172">
        <v>0</v>
      </c>
      <c r="K16" s="171"/>
    </row>
    <row r="17" spans="1:11" x14ac:dyDescent="0.2">
      <c r="A17" s="156"/>
      <c r="B17" s="115"/>
      <c r="C17" s="113"/>
      <c r="D17" s="257"/>
      <c r="E17" s="257"/>
      <c r="F17" s="104"/>
      <c r="G17" s="352" t="s">
        <v>93</v>
      </c>
      <c r="H17" s="352"/>
      <c r="I17" s="172">
        <v>0</v>
      </c>
      <c r="J17" s="172">
        <v>0</v>
      </c>
      <c r="K17" s="171"/>
    </row>
    <row r="18" spans="1:11" ht="29.25" customHeight="1" x14ac:dyDescent="0.2">
      <c r="A18" s="156"/>
      <c r="B18" s="354" t="s">
        <v>94</v>
      </c>
      <c r="C18" s="354"/>
      <c r="D18" s="117">
        <f>SUM(D19:D20)</f>
        <v>0</v>
      </c>
      <c r="E18" s="117">
        <f>SUM(E19:E20)</f>
        <v>0</v>
      </c>
      <c r="F18" s="104"/>
      <c r="G18" s="352" t="s">
        <v>95</v>
      </c>
      <c r="H18" s="352"/>
      <c r="I18" s="172">
        <v>0</v>
      </c>
      <c r="J18" s="172">
        <v>0</v>
      </c>
      <c r="K18" s="171"/>
    </row>
    <row r="19" spans="1:11" x14ac:dyDescent="0.2">
      <c r="A19" s="154"/>
      <c r="B19" s="352" t="s">
        <v>96</v>
      </c>
      <c r="C19" s="352"/>
      <c r="D19" s="120">
        <v>0</v>
      </c>
      <c r="E19" s="120">
        <v>0</v>
      </c>
      <c r="F19" s="104"/>
      <c r="G19" s="352" t="s">
        <v>97</v>
      </c>
      <c r="H19" s="352"/>
      <c r="I19" s="172">
        <v>0</v>
      </c>
      <c r="J19" s="172">
        <v>0</v>
      </c>
      <c r="K19" s="171"/>
    </row>
    <row r="20" spans="1:11" x14ac:dyDescent="0.2">
      <c r="A20" s="154"/>
      <c r="B20" s="352" t="s">
        <v>185</v>
      </c>
      <c r="C20" s="352"/>
      <c r="D20" s="172">
        <v>0</v>
      </c>
      <c r="E20" s="172">
        <v>0</v>
      </c>
      <c r="F20" s="104"/>
      <c r="G20" s="352" t="s">
        <v>98</v>
      </c>
      <c r="H20" s="352"/>
      <c r="I20" s="172">
        <v>0</v>
      </c>
      <c r="J20" s="172">
        <v>0</v>
      </c>
      <c r="K20" s="171"/>
    </row>
    <row r="21" spans="1:11" x14ac:dyDescent="0.2">
      <c r="A21" s="156"/>
      <c r="B21" s="115"/>
      <c r="C21" s="113"/>
      <c r="D21" s="257"/>
      <c r="E21" s="257"/>
      <c r="F21" s="104"/>
      <c r="G21" s="352" t="s">
        <v>99</v>
      </c>
      <c r="H21" s="352"/>
      <c r="I21" s="172">
        <v>0</v>
      </c>
      <c r="J21" s="172">
        <v>0</v>
      </c>
      <c r="K21" s="171"/>
    </row>
    <row r="22" spans="1:11" x14ac:dyDescent="0.2">
      <c r="A22" s="154"/>
      <c r="B22" s="354" t="s">
        <v>100</v>
      </c>
      <c r="C22" s="354"/>
      <c r="D22" s="117">
        <f>SUM(D23:D27)</f>
        <v>6126974</v>
      </c>
      <c r="E22" s="117">
        <f>SUM(E23:E27)</f>
        <v>6503873</v>
      </c>
      <c r="F22" s="104"/>
      <c r="G22" s="352" t="s">
        <v>101</v>
      </c>
      <c r="H22" s="352"/>
      <c r="I22" s="172">
        <v>0</v>
      </c>
      <c r="J22" s="172">
        <v>0</v>
      </c>
      <c r="K22" s="171"/>
    </row>
    <row r="23" spans="1:11" x14ac:dyDescent="0.2">
      <c r="A23" s="154"/>
      <c r="B23" s="352" t="s">
        <v>102</v>
      </c>
      <c r="C23" s="352"/>
      <c r="D23" s="172">
        <v>2799683</v>
      </c>
      <c r="E23" s="172">
        <v>3709648</v>
      </c>
      <c r="F23" s="104"/>
      <c r="G23" s="115"/>
      <c r="H23" s="113"/>
      <c r="I23" s="257"/>
      <c r="J23" s="257"/>
      <c r="K23" s="171"/>
    </row>
    <row r="24" spans="1:11" x14ac:dyDescent="0.2">
      <c r="A24" s="154"/>
      <c r="B24" s="352" t="s">
        <v>103</v>
      </c>
      <c r="C24" s="352"/>
      <c r="D24" s="172">
        <v>0</v>
      </c>
      <c r="E24" s="172">
        <v>0</v>
      </c>
      <c r="F24" s="104"/>
      <c r="G24" s="354" t="s">
        <v>96</v>
      </c>
      <c r="H24" s="354"/>
      <c r="I24" s="117">
        <f>SUM(I25:I27)</f>
        <v>0</v>
      </c>
      <c r="J24" s="117">
        <f>SUM(J25:J27)</f>
        <v>0</v>
      </c>
      <c r="K24" s="171"/>
    </row>
    <row r="25" spans="1:11" ht="26.25" customHeight="1" x14ac:dyDescent="0.2">
      <c r="A25" s="154"/>
      <c r="B25" s="355" t="s">
        <v>104</v>
      </c>
      <c r="C25" s="355"/>
      <c r="D25" s="172">
        <v>0</v>
      </c>
      <c r="E25" s="172">
        <v>0</v>
      </c>
      <c r="F25" s="104"/>
      <c r="G25" s="352" t="s">
        <v>105</v>
      </c>
      <c r="H25" s="352"/>
      <c r="I25" s="172">
        <v>0</v>
      </c>
      <c r="J25" s="172">
        <v>0</v>
      </c>
      <c r="K25" s="171"/>
    </row>
    <row r="26" spans="1:11" x14ac:dyDescent="0.2">
      <c r="A26" s="154"/>
      <c r="B26" s="352" t="s">
        <v>106</v>
      </c>
      <c r="C26" s="352"/>
      <c r="D26" s="172">
        <v>0</v>
      </c>
      <c r="E26" s="172">
        <v>0</v>
      </c>
      <c r="F26" s="104"/>
      <c r="G26" s="352" t="s">
        <v>48</v>
      </c>
      <c r="H26" s="352"/>
      <c r="I26" s="172">
        <v>0</v>
      </c>
      <c r="J26" s="172">
        <v>0</v>
      </c>
      <c r="K26" s="171"/>
    </row>
    <row r="27" spans="1:11" x14ac:dyDescent="0.2">
      <c r="A27" s="154"/>
      <c r="B27" s="352" t="s">
        <v>107</v>
      </c>
      <c r="C27" s="352"/>
      <c r="D27" s="172">
        <v>3327291</v>
      </c>
      <c r="E27" s="172">
        <v>2794225</v>
      </c>
      <c r="F27" s="104"/>
      <c r="G27" s="352" t="s">
        <v>108</v>
      </c>
      <c r="H27" s="352"/>
      <c r="I27" s="172">
        <v>0</v>
      </c>
      <c r="J27" s="172">
        <v>0</v>
      </c>
      <c r="K27" s="171"/>
    </row>
    <row r="28" spans="1:11" x14ac:dyDescent="0.2">
      <c r="A28" s="156"/>
      <c r="B28" s="115"/>
      <c r="C28" s="119"/>
      <c r="D28" s="116"/>
      <c r="E28" s="116"/>
      <c r="F28" s="104"/>
      <c r="G28" s="115"/>
      <c r="H28" s="113"/>
      <c r="I28" s="257"/>
      <c r="J28" s="257"/>
      <c r="K28" s="171"/>
    </row>
    <row r="29" spans="1:11" x14ac:dyDescent="0.2">
      <c r="A29" s="258"/>
      <c r="B29" s="356" t="s">
        <v>109</v>
      </c>
      <c r="C29" s="356"/>
      <c r="D29" s="259">
        <f>D8+D18+D22</f>
        <v>6126974</v>
      </c>
      <c r="E29" s="259">
        <f>E8+E18+E22</f>
        <v>6503873</v>
      </c>
      <c r="F29" s="260"/>
      <c r="G29" s="353" t="s">
        <v>110</v>
      </c>
      <c r="H29" s="353"/>
      <c r="I29" s="127">
        <f>SUM(I30:I34)</f>
        <v>0</v>
      </c>
      <c r="J29" s="127">
        <f>SUM(J30:J34)</f>
        <v>0</v>
      </c>
      <c r="K29" s="171"/>
    </row>
    <row r="30" spans="1:11" x14ac:dyDescent="0.2">
      <c r="A30" s="156"/>
      <c r="B30" s="356"/>
      <c r="C30" s="356"/>
      <c r="D30" s="116"/>
      <c r="E30" s="116"/>
      <c r="F30" s="104"/>
      <c r="G30" s="352" t="s">
        <v>111</v>
      </c>
      <c r="H30" s="352"/>
      <c r="I30" s="172">
        <v>0</v>
      </c>
      <c r="J30" s="172">
        <v>0</v>
      </c>
      <c r="K30" s="171"/>
    </row>
    <row r="31" spans="1:11" x14ac:dyDescent="0.2">
      <c r="A31" s="261"/>
      <c r="B31" s="104"/>
      <c r="C31" s="104"/>
      <c r="D31" s="104"/>
      <c r="E31" s="104"/>
      <c r="F31" s="104"/>
      <c r="G31" s="352" t="s">
        <v>112</v>
      </c>
      <c r="H31" s="352"/>
      <c r="I31" s="172">
        <v>0</v>
      </c>
      <c r="J31" s="172">
        <v>0</v>
      </c>
      <c r="K31" s="171"/>
    </row>
    <row r="32" spans="1:11" x14ac:dyDescent="0.2">
      <c r="A32" s="261"/>
      <c r="B32" s="104"/>
      <c r="C32" s="104"/>
      <c r="D32" s="104"/>
      <c r="E32" s="104"/>
      <c r="F32" s="104"/>
      <c r="G32" s="352" t="s">
        <v>113</v>
      </c>
      <c r="H32" s="352"/>
      <c r="I32" s="172">
        <v>0</v>
      </c>
      <c r="J32" s="172">
        <v>0</v>
      </c>
      <c r="K32" s="171"/>
    </row>
    <row r="33" spans="1:11" x14ac:dyDescent="0.2">
      <c r="A33" s="261"/>
      <c r="B33" s="104"/>
      <c r="C33" s="104"/>
      <c r="D33" s="104"/>
      <c r="E33" s="104"/>
      <c r="F33" s="104"/>
      <c r="G33" s="352" t="s">
        <v>114</v>
      </c>
      <c r="H33" s="352"/>
      <c r="I33" s="172">
        <v>0</v>
      </c>
      <c r="J33" s="172">
        <v>0</v>
      </c>
      <c r="K33" s="171"/>
    </row>
    <row r="34" spans="1:11" x14ac:dyDescent="0.2">
      <c r="A34" s="261"/>
      <c r="B34" s="104"/>
      <c r="C34" s="104"/>
      <c r="D34" s="104"/>
      <c r="E34" s="104"/>
      <c r="F34" s="104"/>
      <c r="G34" s="352" t="s">
        <v>115</v>
      </c>
      <c r="H34" s="352"/>
      <c r="I34" s="172">
        <v>0</v>
      </c>
      <c r="J34" s="172">
        <v>0</v>
      </c>
      <c r="K34" s="171"/>
    </row>
    <row r="35" spans="1:11" x14ac:dyDescent="0.2">
      <c r="A35" s="261"/>
      <c r="B35" s="104"/>
      <c r="C35" s="104"/>
      <c r="D35" s="104"/>
      <c r="E35" s="104"/>
      <c r="F35" s="104"/>
      <c r="G35" s="115"/>
      <c r="H35" s="113"/>
      <c r="I35" s="257"/>
      <c r="J35" s="257"/>
      <c r="K35" s="171"/>
    </row>
    <row r="36" spans="1:11" x14ac:dyDescent="0.2">
      <c r="A36" s="261"/>
      <c r="B36" s="104"/>
      <c r="C36" s="104"/>
      <c r="D36" s="104"/>
      <c r="E36" s="104"/>
      <c r="F36" s="104"/>
      <c r="G36" s="354" t="s">
        <v>116</v>
      </c>
      <c r="H36" s="354"/>
      <c r="I36" s="127">
        <f>SUM(I37:I42)</f>
        <v>0</v>
      </c>
      <c r="J36" s="127">
        <f>SUM(J37:J42)</f>
        <v>233394</v>
      </c>
      <c r="K36" s="171"/>
    </row>
    <row r="37" spans="1:11" ht="26.25" customHeight="1" x14ac:dyDescent="0.2">
      <c r="A37" s="261"/>
      <c r="B37" s="104"/>
      <c r="C37" s="104"/>
      <c r="D37" s="104"/>
      <c r="E37" s="104"/>
      <c r="F37" s="104"/>
      <c r="G37" s="355" t="s">
        <v>117</v>
      </c>
      <c r="H37" s="355"/>
      <c r="I37" s="172">
        <v>0</v>
      </c>
      <c r="J37" s="172">
        <v>233394</v>
      </c>
      <c r="K37" s="171"/>
    </row>
    <row r="38" spans="1:11" x14ac:dyDescent="0.2">
      <c r="A38" s="261"/>
      <c r="B38" s="104"/>
      <c r="C38" s="104"/>
      <c r="D38" s="104"/>
      <c r="E38" s="104"/>
      <c r="F38" s="104"/>
      <c r="G38" s="352" t="s">
        <v>118</v>
      </c>
      <c r="H38" s="352"/>
      <c r="I38" s="172">
        <v>0</v>
      </c>
      <c r="J38" s="172">
        <v>0</v>
      </c>
      <c r="K38" s="171"/>
    </row>
    <row r="39" spans="1:11" ht="12" customHeight="1" x14ac:dyDescent="0.2">
      <c r="A39" s="261"/>
      <c r="B39" s="104"/>
      <c r="C39" s="104"/>
      <c r="D39" s="104"/>
      <c r="E39" s="104"/>
      <c r="F39" s="104"/>
      <c r="G39" s="352" t="s">
        <v>119</v>
      </c>
      <c r="H39" s="352"/>
      <c r="I39" s="172">
        <v>0</v>
      </c>
      <c r="J39" s="172">
        <v>0</v>
      </c>
      <c r="K39" s="171"/>
    </row>
    <row r="40" spans="1:11" ht="25.5" customHeight="1" x14ac:dyDescent="0.2">
      <c r="A40" s="261"/>
      <c r="B40" s="104"/>
      <c r="C40" s="104"/>
      <c r="D40" s="104"/>
      <c r="E40" s="104"/>
      <c r="F40" s="104"/>
      <c r="G40" s="355" t="s">
        <v>187</v>
      </c>
      <c r="H40" s="355"/>
      <c r="I40" s="172">
        <v>0</v>
      </c>
      <c r="J40" s="172">
        <v>0</v>
      </c>
      <c r="K40" s="171"/>
    </row>
    <row r="41" spans="1:11" x14ac:dyDescent="0.2">
      <c r="A41" s="261"/>
      <c r="B41" s="104"/>
      <c r="C41" s="104"/>
      <c r="D41" s="104"/>
      <c r="E41" s="104"/>
      <c r="F41" s="104"/>
      <c r="G41" s="352" t="s">
        <v>120</v>
      </c>
      <c r="H41" s="352"/>
      <c r="I41" s="172">
        <v>0</v>
      </c>
      <c r="J41" s="172">
        <v>0</v>
      </c>
      <c r="K41" s="171"/>
    </row>
    <row r="42" spans="1:11" x14ac:dyDescent="0.2">
      <c r="A42" s="261"/>
      <c r="B42" s="104"/>
      <c r="C42" s="104"/>
      <c r="D42" s="104"/>
      <c r="E42" s="104"/>
      <c r="F42" s="104"/>
      <c r="G42" s="352" t="s">
        <v>121</v>
      </c>
      <c r="H42" s="352"/>
      <c r="I42" s="172">
        <v>0</v>
      </c>
      <c r="J42" s="172">
        <v>0</v>
      </c>
      <c r="K42" s="171"/>
    </row>
    <row r="43" spans="1:11" x14ac:dyDescent="0.2">
      <c r="A43" s="261"/>
      <c r="B43" s="104"/>
      <c r="C43" s="104"/>
      <c r="D43" s="104"/>
      <c r="E43" s="104"/>
      <c r="F43" s="104"/>
      <c r="G43" s="115"/>
      <c r="H43" s="113"/>
      <c r="I43" s="257"/>
      <c r="J43" s="257"/>
      <c r="K43" s="171"/>
    </row>
    <row r="44" spans="1:11" x14ac:dyDescent="0.2">
      <c r="A44" s="261"/>
      <c r="B44" s="104"/>
      <c r="C44" s="104"/>
      <c r="D44" s="104"/>
      <c r="E44" s="104"/>
      <c r="F44" s="104"/>
      <c r="G44" s="354" t="s">
        <v>122</v>
      </c>
      <c r="H44" s="354"/>
      <c r="I44" s="127">
        <f>SUM(I45)</f>
        <v>0</v>
      </c>
      <c r="J44" s="127">
        <f>SUM(J45)</f>
        <v>0</v>
      </c>
      <c r="K44" s="171"/>
    </row>
    <row r="45" spans="1:11" x14ac:dyDescent="0.2">
      <c r="A45" s="261"/>
      <c r="B45" s="104"/>
      <c r="C45" s="104"/>
      <c r="D45" s="104"/>
      <c r="E45" s="104"/>
      <c r="F45" s="104"/>
      <c r="G45" s="352" t="s">
        <v>123</v>
      </c>
      <c r="H45" s="352"/>
      <c r="I45" s="172">
        <v>0</v>
      </c>
      <c r="J45" s="172">
        <v>0</v>
      </c>
      <c r="K45" s="171"/>
    </row>
    <row r="46" spans="1:11" x14ac:dyDescent="0.2">
      <c r="A46" s="261"/>
      <c r="B46" s="104"/>
      <c r="C46" s="104"/>
      <c r="D46" s="104"/>
      <c r="E46" s="104"/>
      <c r="F46" s="104"/>
      <c r="G46" s="115"/>
      <c r="H46" s="113"/>
      <c r="I46" s="257"/>
      <c r="J46" s="257"/>
      <c r="K46" s="171"/>
    </row>
    <row r="47" spans="1:11" x14ac:dyDescent="0.2">
      <c r="A47" s="261"/>
      <c r="B47" s="104"/>
      <c r="C47" s="104"/>
      <c r="D47" s="104"/>
      <c r="E47" s="104"/>
      <c r="F47" s="104"/>
      <c r="G47" s="356" t="s">
        <v>124</v>
      </c>
      <c r="H47" s="356"/>
      <c r="I47" s="262">
        <f>I8+I13+I24+I29+I36+I44</f>
        <v>1177378</v>
      </c>
      <c r="J47" s="262">
        <f>J8+J13+J24+J29+J36+J44</f>
        <v>7624816</v>
      </c>
      <c r="K47" s="263"/>
    </row>
    <row r="48" spans="1:11" x14ac:dyDescent="0.2">
      <c r="A48" s="261"/>
      <c r="B48" s="104"/>
      <c r="C48" s="104"/>
      <c r="D48" s="104"/>
      <c r="E48" s="104"/>
      <c r="F48" s="104"/>
      <c r="G48" s="118"/>
      <c r="H48" s="118"/>
      <c r="I48" s="257"/>
      <c r="J48" s="257"/>
      <c r="K48" s="263"/>
    </row>
    <row r="49" spans="1:11" x14ac:dyDescent="0.2">
      <c r="A49" s="261"/>
      <c r="B49" s="104"/>
      <c r="C49" s="104"/>
      <c r="D49" s="104"/>
      <c r="E49" s="104"/>
      <c r="F49" s="104"/>
      <c r="G49" s="357" t="s">
        <v>125</v>
      </c>
      <c r="H49" s="357"/>
      <c r="I49" s="262">
        <f>D29-I47</f>
        <v>4949596</v>
      </c>
      <c r="J49" s="262">
        <f>E29-J47</f>
        <v>-1120943</v>
      </c>
      <c r="K49" s="263"/>
    </row>
    <row r="50" spans="1:11" ht="6" customHeight="1" x14ac:dyDescent="0.2">
      <c r="A50" s="264"/>
      <c r="B50" s="140"/>
      <c r="C50" s="140"/>
      <c r="D50" s="140"/>
      <c r="E50" s="140"/>
      <c r="F50" s="140"/>
      <c r="G50" s="265"/>
      <c r="H50" s="265"/>
      <c r="I50" s="140"/>
      <c r="J50" s="140"/>
      <c r="K50" s="136"/>
    </row>
    <row r="51" spans="1:11" x14ac:dyDescent="0.2">
      <c r="D51" s="101"/>
    </row>
    <row r="52" spans="1:11" x14ac:dyDescent="0.2">
      <c r="D52" s="101"/>
    </row>
  </sheetData>
  <sheetProtection formatCells="0" selectLockedCells="1"/>
  <mergeCells count="63">
    <mergeCell ref="G49:H49"/>
    <mergeCell ref="G47:H47"/>
    <mergeCell ref="G33:H33"/>
    <mergeCell ref="G34:H34"/>
    <mergeCell ref="G36:H36"/>
    <mergeCell ref="G37:H37"/>
    <mergeCell ref="G38:H38"/>
    <mergeCell ref="G39:H39"/>
    <mergeCell ref="G40:H40"/>
    <mergeCell ref="G41:H41"/>
    <mergeCell ref="G42:H42"/>
    <mergeCell ref="G44:H44"/>
    <mergeCell ref="G45:H45"/>
    <mergeCell ref="G32:H32"/>
    <mergeCell ref="B25:C25"/>
    <mergeCell ref="G25:H25"/>
    <mergeCell ref="B26:C26"/>
    <mergeCell ref="G26:H26"/>
    <mergeCell ref="B27:C27"/>
    <mergeCell ref="G27:H27"/>
    <mergeCell ref="B29:C29"/>
    <mergeCell ref="G29:H29"/>
    <mergeCell ref="B30:C30"/>
    <mergeCell ref="G30:H30"/>
    <mergeCell ref="G31:H31"/>
    <mergeCell ref="G21:H21"/>
    <mergeCell ref="B22:C22"/>
    <mergeCell ref="G22:H22"/>
    <mergeCell ref="B23:C23"/>
    <mergeCell ref="B24:C24"/>
    <mergeCell ref="G24:H24"/>
    <mergeCell ref="B20:C20"/>
    <mergeCell ref="G20:H20"/>
    <mergeCell ref="B14:C14"/>
    <mergeCell ref="G14:H14"/>
    <mergeCell ref="B15:C15"/>
    <mergeCell ref="G15:H15"/>
    <mergeCell ref="B16:C16"/>
    <mergeCell ref="G16:H16"/>
    <mergeCell ref="G17:H17"/>
    <mergeCell ref="B18:C18"/>
    <mergeCell ref="G18:H18"/>
    <mergeCell ref="B19:C19"/>
    <mergeCell ref="G19:H19"/>
    <mergeCell ref="B13:C13"/>
    <mergeCell ref="G13:H13"/>
    <mergeCell ref="B7:C7"/>
    <mergeCell ref="G7:H7"/>
    <mergeCell ref="B8:C8"/>
    <mergeCell ref="G8:H8"/>
    <mergeCell ref="B9:C9"/>
    <mergeCell ref="G9:H9"/>
    <mergeCell ref="B10:C10"/>
    <mergeCell ref="G10:H10"/>
    <mergeCell ref="B11:C11"/>
    <mergeCell ref="G11:H11"/>
    <mergeCell ref="B12:C12"/>
    <mergeCell ref="B5:C5"/>
    <mergeCell ref="G5:H5"/>
    <mergeCell ref="C1:I1"/>
    <mergeCell ref="C2:I2"/>
    <mergeCell ref="C3:I3"/>
    <mergeCell ref="C4:I4"/>
  </mergeCells>
  <printOptions verticalCentered="1"/>
  <pageMargins left="0.23622047244094491" right="0.23622047244094491" top="0.74803149606299213" bottom="0.74803149606299213" header="0.31496062992125984" footer="0.31496062992125984"/>
  <pageSetup scale="6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2.28515625" style="51" customWidth="1"/>
    <col min="2" max="2" width="3.28515625" style="17" customWidth="1"/>
    <col min="3" max="3" width="52.5703125" style="17" customWidth="1"/>
    <col min="4" max="9" width="12.7109375" style="17" customWidth="1"/>
    <col min="10" max="10" width="2.7109375" style="51" customWidth="1"/>
  </cols>
  <sheetData>
    <row r="1" spans="2:9" s="51" customFormat="1" ht="27.75" x14ac:dyDescent="0.4">
      <c r="B1" s="428" t="s">
        <v>342</v>
      </c>
      <c r="C1" s="349"/>
      <c r="D1" s="349"/>
      <c r="E1" s="349"/>
      <c r="F1" s="349"/>
      <c r="G1" s="349"/>
      <c r="H1" s="349"/>
      <c r="I1" s="326"/>
    </row>
    <row r="2" spans="2:9" ht="20.25" x14ac:dyDescent="0.3">
      <c r="B2" s="429" t="s">
        <v>358</v>
      </c>
      <c r="C2" s="351"/>
      <c r="D2" s="351"/>
      <c r="E2" s="351"/>
      <c r="F2" s="351"/>
      <c r="G2" s="351"/>
      <c r="H2" s="351"/>
      <c r="I2" s="328"/>
    </row>
    <row r="3" spans="2:9" ht="23.25" x14ac:dyDescent="0.35">
      <c r="B3" s="430" t="s">
        <v>364</v>
      </c>
      <c r="C3" s="350"/>
      <c r="D3" s="350"/>
      <c r="E3" s="350"/>
      <c r="F3" s="350"/>
      <c r="G3" s="350"/>
      <c r="H3" s="350"/>
      <c r="I3" s="328"/>
    </row>
    <row r="4" spans="2:9" ht="18" x14ac:dyDescent="0.25">
      <c r="B4" s="431" t="s">
        <v>352</v>
      </c>
      <c r="C4" s="432"/>
      <c r="D4" s="432"/>
      <c r="E4" s="432"/>
      <c r="F4" s="432"/>
      <c r="G4" s="432"/>
      <c r="H4" s="432"/>
      <c r="I4" s="333"/>
    </row>
    <row r="5" spans="2:9" ht="18" x14ac:dyDescent="0.25">
      <c r="B5" s="426" t="s">
        <v>344</v>
      </c>
      <c r="C5" s="427"/>
      <c r="D5" s="427"/>
      <c r="E5" s="427"/>
      <c r="F5" s="427"/>
      <c r="G5" s="427"/>
      <c r="H5" s="427"/>
      <c r="I5" s="334"/>
    </row>
    <row r="6" spans="2:9" s="51" customForma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433" t="s">
        <v>73</v>
      </c>
      <c r="C7" s="433"/>
      <c r="D7" s="425" t="s">
        <v>220</v>
      </c>
      <c r="E7" s="425"/>
      <c r="F7" s="425"/>
      <c r="G7" s="425"/>
      <c r="H7" s="425"/>
      <c r="I7" s="425" t="s">
        <v>221</v>
      </c>
    </row>
    <row r="8" spans="2:9" ht="22.5" x14ac:dyDescent="0.25">
      <c r="B8" s="433"/>
      <c r="C8" s="433"/>
      <c r="D8" s="335" t="s">
        <v>222</v>
      </c>
      <c r="E8" s="335" t="s">
        <v>223</v>
      </c>
      <c r="F8" s="335" t="s">
        <v>199</v>
      </c>
      <c r="G8" s="335" t="s">
        <v>200</v>
      </c>
      <c r="H8" s="335" t="s">
        <v>224</v>
      </c>
      <c r="I8" s="425"/>
    </row>
    <row r="9" spans="2:9" x14ac:dyDescent="0.25">
      <c r="B9" s="433"/>
      <c r="C9" s="433"/>
      <c r="D9" s="335">
        <v>1</v>
      </c>
      <c r="E9" s="335">
        <v>2</v>
      </c>
      <c r="F9" s="335" t="s">
        <v>225</v>
      </c>
      <c r="G9" s="335">
        <v>4</v>
      </c>
      <c r="H9" s="335">
        <v>5</v>
      </c>
      <c r="I9" s="335" t="s">
        <v>226</v>
      </c>
    </row>
    <row r="10" spans="2:9" x14ac:dyDescent="0.25">
      <c r="B10" s="52"/>
      <c r="C10" s="53"/>
      <c r="D10" s="54"/>
      <c r="E10" s="54"/>
      <c r="F10" s="54"/>
      <c r="G10" s="54"/>
      <c r="H10" s="54"/>
      <c r="I10" s="54"/>
    </row>
    <row r="11" spans="2:9" x14ac:dyDescent="0.25">
      <c r="B11" s="55"/>
      <c r="C11" s="56" t="s">
        <v>341</v>
      </c>
      <c r="D11" s="268">
        <v>8714409</v>
      </c>
      <c r="E11" s="268"/>
      <c r="F11" s="268">
        <f>+D11+E11</f>
        <v>8714409</v>
      </c>
      <c r="G11" s="268">
        <v>1177379</v>
      </c>
      <c r="H11" s="268">
        <v>1177379</v>
      </c>
      <c r="I11" s="268">
        <f>+F11-G11</f>
        <v>7537030</v>
      </c>
    </row>
    <row r="12" spans="2:9" x14ac:dyDescent="0.25">
      <c r="B12" s="55"/>
      <c r="C12" s="56"/>
      <c r="D12" s="268"/>
      <c r="E12" s="268"/>
      <c r="F12" s="268"/>
      <c r="G12" s="268"/>
      <c r="H12" s="268"/>
      <c r="I12" s="268"/>
    </row>
    <row r="13" spans="2:9" x14ac:dyDescent="0.25">
      <c r="B13" s="55"/>
      <c r="C13" s="56"/>
      <c r="D13" s="268"/>
      <c r="E13" s="268"/>
      <c r="F13" s="268"/>
      <c r="G13" s="268"/>
      <c r="H13" s="268"/>
      <c r="I13" s="268"/>
    </row>
    <row r="14" spans="2:9" x14ac:dyDescent="0.25">
      <c r="B14" s="55"/>
      <c r="C14" s="56"/>
      <c r="D14" s="268"/>
      <c r="E14" s="268"/>
      <c r="F14" s="268"/>
      <c r="G14" s="268"/>
      <c r="H14" s="268"/>
      <c r="I14" s="268"/>
    </row>
    <row r="15" spans="2:9" x14ac:dyDescent="0.25">
      <c r="B15" s="55"/>
      <c r="C15" s="56"/>
      <c r="D15" s="268"/>
      <c r="E15" s="268"/>
      <c r="F15" s="268"/>
      <c r="G15" s="268"/>
      <c r="H15" s="268"/>
      <c r="I15" s="268"/>
    </row>
    <row r="16" spans="2:9" x14ac:dyDescent="0.25">
      <c r="B16" s="55"/>
      <c r="C16" s="56"/>
      <c r="D16" s="268"/>
      <c r="E16" s="268"/>
      <c r="F16" s="268"/>
      <c r="G16" s="268"/>
      <c r="H16" s="268"/>
      <c r="I16" s="268"/>
    </row>
    <row r="17" spans="1:10" x14ac:dyDescent="0.25">
      <c r="B17" s="55"/>
      <c r="C17" s="56"/>
      <c r="D17" s="268"/>
      <c r="E17" s="268"/>
      <c r="F17" s="268"/>
      <c r="G17" s="268"/>
      <c r="H17" s="268"/>
      <c r="I17" s="268"/>
    </row>
    <row r="18" spans="1:10" x14ac:dyDescent="0.25">
      <c r="B18" s="55"/>
      <c r="C18" s="56"/>
      <c r="D18" s="268"/>
      <c r="E18" s="268"/>
      <c r="F18" s="268"/>
      <c r="G18" s="268"/>
      <c r="H18" s="268"/>
      <c r="I18" s="268"/>
    </row>
    <row r="19" spans="1:10" x14ac:dyDescent="0.25">
      <c r="B19" s="55"/>
      <c r="C19" s="56"/>
      <c r="D19" s="268"/>
      <c r="E19" s="268"/>
      <c r="F19" s="268"/>
      <c r="G19" s="268"/>
      <c r="H19" s="268"/>
      <c r="I19" s="268"/>
    </row>
    <row r="20" spans="1:10" x14ac:dyDescent="0.25">
      <c r="B20" s="57"/>
      <c r="C20" s="58"/>
      <c r="D20" s="269"/>
      <c r="E20" s="269"/>
      <c r="F20" s="269"/>
      <c r="G20" s="269"/>
      <c r="H20" s="269"/>
      <c r="I20" s="269"/>
    </row>
    <row r="21" spans="1:10" s="62" customFormat="1" x14ac:dyDescent="0.25">
      <c r="A21" s="59"/>
      <c r="B21" s="60"/>
      <c r="C21" s="61" t="s">
        <v>227</v>
      </c>
      <c r="D21" s="270">
        <f>SUM(D11:D19)</f>
        <v>8714409</v>
      </c>
      <c r="E21" s="270">
        <f t="shared" ref="E21:I21" si="0">SUM(E11:E19)</f>
        <v>0</v>
      </c>
      <c r="F21" s="270">
        <f t="shared" si="0"/>
        <v>8714409</v>
      </c>
      <c r="G21" s="270">
        <f t="shared" si="0"/>
        <v>1177379</v>
      </c>
      <c r="H21" s="270">
        <f t="shared" si="0"/>
        <v>1177379</v>
      </c>
      <c r="I21" s="270">
        <f t="shared" si="0"/>
        <v>7537030</v>
      </c>
      <c r="J21" s="59"/>
    </row>
    <row r="22" spans="1:10" x14ac:dyDescent="0.25">
      <c r="B22" s="16"/>
      <c r="C22" s="16"/>
      <c r="D22" s="16"/>
      <c r="E22" s="16"/>
      <c r="F22" s="16"/>
      <c r="G22" s="16"/>
      <c r="H22" s="16"/>
      <c r="I22" s="16"/>
    </row>
    <row r="23" spans="1:10" x14ac:dyDescent="0.25">
      <c r="B23" s="16"/>
      <c r="C23" s="16"/>
      <c r="D23" s="16"/>
      <c r="E23" s="16"/>
      <c r="F23" s="16"/>
      <c r="G23" s="16"/>
      <c r="H23" s="16"/>
      <c r="I23" s="16"/>
    </row>
    <row r="24" spans="1:10" x14ac:dyDescent="0.25">
      <c r="B24" s="16"/>
      <c r="C24" s="16"/>
      <c r="D24" s="16"/>
      <c r="E24" s="16"/>
      <c r="F24" s="16"/>
      <c r="G24" s="16"/>
      <c r="H24" s="16"/>
      <c r="I24" s="16"/>
    </row>
  </sheetData>
  <mergeCells count="8">
    <mergeCell ref="I7:I8"/>
    <mergeCell ref="B5:H5"/>
    <mergeCell ref="B1:H1"/>
    <mergeCell ref="B2:H2"/>
    <mergeCell ref="B3:H3"/>
    <mergeCell ref="B4:H4"/>
    <mergeCell ref="B7:C9"/>
    <mergeCell ref="D7:H7"/>
  </mergeCells>
  <pageMargins left="0.7" right="0.7" top="0.75" bottom="0.75" header="0.3" footer="0.3"/>
  <pageSetup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2.42578125" style="51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51" customWidth="1"/>
  </cols>
  <sheetData>
    <row r="1" spans="2:9" ht="27.75" x14ac:dyDescent="0.4">
      <c r="B1" s="428" t="s">
        <v>342</v>
      </c>
      <c r="C1" s="349"/>
      <c r="D1" s="349"/>
      <c r="E1" s="349"/>
      <c r="F1" s="349"/>
      <c r="G1" s="349"/>
      <c r="H1" s="349"/>
      <c r="I1" s="336"/>
    </row>
    <row r="2" spans="2:9" ht="20.25" x14ac:dyDescent="0.3">
      <c r="B2" s="429" t="s">
        <v>358</v>
      </c>
      <c r="C2" s="351"/>
      <c r="D2" s="351"/>
      <c r="E2" s="351"/>
      <c r="F2" s="351"/>
      <c r="G2" s="351"/>
      <c r="H2" s="351"/>
      <c r="I2" s="337"/>
    </row>
    <row r="3" spans="2:9" ht="23.25" x14ac:dyDescent="0.35">
      <c r="B3" s="430" t="s">
        <v>364</v>
      </c>
      <c r="C3" s="350"/>
      <c r="D3" s="350"/>
      <c r="E3" s="350"/>
      <c r="F3" s="350"/>
      <c r="G3" s="350"/>
      <c r="H3" s="350"/>
      <c r="I3" s="337"/>
    </row>
    <row r="4" spans="2:9" ht="18" x14ac:dyDescent="0.25">
      <c r="B4" s="431" t="s">
        <v>359</v>
      </c>
      <c r="C4" s="432"/>
      <c r="D4" s="432"/>
      <c r="E4" s="432"/>
      <c r="F4" s="432"/>
      <c r="G4" s="432"/>
      <c r="H4" s="432"/>
      <c r="I4" s="337"/>
    </row>
    <row r="5" spans="2:9" ht="18" x14ac:dyDescent="0.25">
      <c r="B5" s="426" t="s">
        <v>344</v>
      </c>
      <c r="C5" s="427"/>
      <c r="D5" s="427"/>
      <c r="E5" s="427"/>
      <c r="F5" s="427"/>
      <c r="G5" s="427"/>
      <c r="H5" s="427"/>
      <c r="I5" s="338"/>
    </row>
    <row r="6" spans="2:9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433" t="s">
        <v>73</v>
      </c>
      <c r="C7" s="433"/>
      <c r="D7" s="425" t="s">
        <v>362</v>
      </c>
      <c r="E7" s="425"/>
      <c r="F7" s="425"/>
      <c r="G7" s="425"/>
      <c r="H7" s="425"/>
      <c r="I7" s="425" t="s">
        <v>221</v>
      </c>
    </row>
    <row r="8" spans="2:9" ht="22.5" x14ac:dyDescent="0.25">
      <c r="B8" s="433"/>
      <c r="C8" s="433"/>
      <c r="D8" s="335" t="s">
        <v>222</v>
      </c>
      <c r="E8" s="335" t="s">
        <v>223</v>
      </c>
      <c r="F8" s="335" t="s">
        <v>199</v>
      </c>
      <c r="G8" s="335" t="s">
        <v>200</v>
      </c>
      <c r="H8" s="335" t="s">
        <v>224</v>
      </c>
      <c r="I8" s="425"/>
    </row>
    <row r="9" spans="2:9" x14ac:dyDescent="0.25">
      <c r="B9" s="433"/>
      <c r="C9" s="433"/>
      <c r="D9" s="335">
        <v>1</v>
      </c>
      <c r="E9" s="335">
        <v>2</v>
      </c>
      <c r="F9" s="335" t="s">
        <v>225</v>
      </c>
      <c r="G9" s="335">
        <v>4</v>
      </c>
      <c r="H9" s="335">
        <v>5</v>
      </c>
      <c r="I9" s="335" t="s">
        <v>226</v>
      </c>
    </row>
    <row r="10" spans="2:9" x14ac:dyDescent="0.25">
      <c r="B10" s="434" t="s">
        <v>169</v>
      </c>
      <c r="C10" s="435"/>
      <c r="D10" s="271">
        <f>SUM(D11:D17)</f>
        <v>4739000</v>
      </c>
      <c r="E10" s="271">
        <f>SUM(E11:E17)</f>
        <v>0</v>
      </c>
      <c r="F10" s="271">
        <f>+D10+E10</f>
        <v>4739000</v>
      </c>
      <c r="G10" s="271">
        <f t="shared" ref="G10:H10" si="0">SUM(G11:G17)</f>
        <v>190000</v>
      </c>
      <c r="H10" s="271">
        <f t="shared" si="0"/>
        <v>190000</v>
      </c>
      <c r="I10" s="271">
        <f t="shared" ref="I10:I41" si="1">+F10-G10</f>
        <v>4549000</v>
      </c>
    </row>
    <row r="11" spans="2:9" x14ac:dyDescent="0.25">
      <c r="B11" s="72"/>
      <c r="C11" s="73" t="s">
        <v>232</v>
      </c>
      <c r="D11" s="272"/>
      <c r="E11" s="272"/>
      <c r="F11" s="272">
        <f t="shared" ref="F11:F74" si="2">+D11+E11</f>
        <v>0</v>
      </c>
      <c r="G11" s="272"/>
      <c r="H11" s="272"/>
      <c r="I11" s="272">
        <f t="shared" si="1"/>
        <v>0</v>
      </c>
    </row>
    <row r="12" spans="2:9" x14ac:dyDescent="0.25">
      <c r="B12" s="72"/>
      <c r="C12" s="73" t="s">
        <v>233</v>
      </c>
      <c r="D12" s="272"/>
      <c r="E12" s="272"/>
      <c r="F12" s="272">
        <f t="shared" si="2"/>
        <v>0</v>
      </c>
      <c r="G12" s="272"/>
      <c r="H12" s="272"/>
      <c r="I12" s="272">
        <f t="shared" si="1"/>
        <v>0</v>
      </c>
    </row>
    <row r="13" spans="2:9" x14ac:dyDescent="0.25">
      <c r="B13" s="72"/>
      <c r="C13" s="73" t="s">
        <v>234</v>
      </c>
      <c r="D13" s="272"/>
      <c r="E13" s="272"/>
      <c r="F13" s="272">
        <f t="shared" si="2"/>
        <v>0</v>
      </c>
      <c r="G13" s="272"/>
      <c r="H13" s="272"/>
      <c r="I13" s="272">
        <f t="shared" si="1"/>
        <v>0</v>
      </c>
    </row>
    <row r="14" spans="2:9" x14ac:dyDescent="0.25">
      <c r="B14" s="72"/>
      <c r="C14" s="73" t="s">
        <v>235</v>
      </c>
      <c r="D14" s="272"/>
      <c r="E14" s="272"/>
      <c r="F14" s="272">
        <f t="shared" si="2"/>
        <v>0</v>
      </c>
      <c r="G14" s="272"/>
      <c r="H14" s="272"/>
      <c r="I14" s="272">
        <f t="shared" si="1"/>
        <v>0</v>
      </c>
    </row>
    <row r="15" spans="2:9" x14ac:dyDescent="0.25">
      <c r="B15" s="72"/>
      <c r="C15" s="73" t="s">
        <v>236</v>
      </c>
      <c r="D15" s="272"/>
      <c r="E15" s="272"/>
      <c r="F15" s="272">
        <f t="shared" si="2"/>
        <v>0</v>
      </c>
      <c r="G15" s="272"/>
      <c r="H15" s="272"/>
      <c r="I15" s="272">
        <f t="shared" si="1"/>
        <v>0</v>
      </c>
    </row>
    <row r="16" spans="2:9" x14ac:dyDescent="0.25">
      <c r="B16" s="72"/>
      <c r="C16" s="73" t="s">
        <v>237</v>
      </c>
      <c r="D16" s="272"/>
      <c r="E16" s="272"/>
      <c r="F16" s="272">
        <f t="shared" si="2"/>
        <v>0</v>
      </c>
      <c r="G16" s="272"/>
      <c r="H16" s="272"/>
      <c r="I16" s="272">
        <f t="shared" si="1"/>
        <v>0</v>
      </c>
    </row>
    <row r="17" spans="2:9" x14ac:dyDescent="0.25">
      <c r="B17" s="72"/>
      <c r="C17" s="73" t="s">
        <v>238</v>
      </c>
      <c r="D17" s="272">
        <v>4739000</v>
      </c>
      <c r="E17" s="272"/>
      <c r="F17" s="272">
        <f t="shared" si="2"/>
        <v>4739000</v>
      </c>
      <c r="G17" s="272">
        <v>190000</v>
      </c>
      <c r="H17" s="272">
        <v>190000</v>
      </c>
      <c r="I17" s="272">
        <f t="shared" si="1"/>
        <v>4549000</v>
      </c>
    </row>
    <row r="18" spans="2:9" x14ac:dyDescent="0.25">
      <c r="B18" s="434" t="s">
        <v>82</v>
      </c>
      <c r="C18" s="435"/>
      <c r="D18" s="271">
        <f>SUM(D19:D27)</f>
        <v>0</v>
      </c>
      <c r="E18" s="271">
        <f>SUM(E19:E27)</f>
        <v>0</v>
      </c>
      <c r="F18" s="271">
        <f t="shared" si="2"/>
        <v>0</v>
      </c>
      <c r="G18" s="271">
        <f t="shared" ref="G18:H18" si="3">SUM(G19:G27)</f>
        <v>0</v>
      </c>
      <c r="H18" s="271">
        <f t="shared" si="3"/>
        <v>0</v>
      </c>
      <c r="I18" s="271">
        <f t="shared" si="1"/>
        <v>0</v>
      </c>
    </row>
    <row r="19" spans="2:9" x14ac:dyDescent="0.25">
      <c r="B19" s="72"/>
      <c r="C19" s="73" t="s">
        <v>239</v>
      </c>
      <c r="D19" s="272"/>
      <c r="E19" s="272"/>
      <c r="F19" s="272">
        <f t="shared" si="2"/>
        <v>0</v>
      </c>
      <c r="G19" s="272"/>
      <c r="H19" s="272"/>
      <c r="I19" s="272">
        <f t="shared" si="1"/>
        <v>0</v>
      </c>
    </row>
    <row r="20" spans="2:9" x14ac:dyDescent="0.25">
      <c r="B20" s="72"/>
      <c r="C20" s="73" t="s">
        <v>240</v>
      </c>
      <c r="D20" s="272"/>
      <c r="E20" s="272"/>
      <c r="F20" s="272">
        <f t="shared" si="2"/>
        <v>0</v>
      </c>
      <c r="G20" s="272"/>
      <c r="H20" s="272"/>
      <c r="I20" s="272">
        <f t="shared" si="1"/>
        <v>0</v>
      </c>
    </row>
    <row r="21" spans="2:9" x14ac:dyDescent="0.25">
      <c r="B21" s="72"/>
      <c r="C21" s="73" t="s">
        <v>241</v>
      </c>
      <c r="D21" s="272"/>
      <c r="E21" s="272"/>
      <c r="F21" s="272">
        <f t="shared" si="2"/>
        <v>0</v>
      </c>
      <c r="G21" s="272"/>
      <c r="H21" s="272"/>
      <c r="I21" s="272">
        <f t="shared" si="1"/>
        <v>0</v>
      </c>
    </row>
    <row r="22" spans="2:9" x14ac:dyDescent="0.25">
      <c r="B22" s="72"/>
      <c r="C22" s="73" t="s">
        <v>242</v>
      </c>
      <c r="D22" s="272"/>
      <c r="E22" s="272"/>
      <c r="F22" s="272">
        <f t="shared" si="2"/>
        <v>0</v>
      </c>
      <c r="G22" s="272"/>
      <c r="H22" s="272"/>
      <c r="I22" s="272">
        <f t="shared" si="1"/>
        <v>0</v>
      </c>
    </row>
    <row r="23" spans="2:9" x14ac:dyDescent="0.25">
      <c r="B23" s="72"/>
      <c r="C23" s="73" t="s">
        <v>243</v>
      </c>
      <c r="D23" s="272"/>
      <c r="E23" s="272"/>
      <c r="F23" s="272">
        <f t="shared" si="2"/>
        <v>0</v>
      </c>
      <c r="G23" s="272"/>
      <c r="H23" s="272"/>
      <c r="I23" s="272">
        <f t="shared" si="1"/>
        <v>0</v>
      </c>
    </row>
    <row r="24" spans="2:9" x14ac:dyDescent="0.25">
      <c r="B24" s="72"/>
      <c r="C24" s="73" t="s">
        <v>244</v>
      </c>
      <c r="D24" s="272"/>
      <c r="E24" s="272"/>
      <c r="F24" s="272">
        <f t="shared" si="2"/>
        <v>0</v>
      </c>
      <c r="G24" s="272"/>
      <c r="H24" s="272"/>
      <c r="I24" s="272">
        <f t="shared" si="1"/>
        <v>0</v>
      </c>
    </row>
    <row r="25" spans="2:9" x14ac:dyDescent="0.25">
      <c r="B25" s="72"/>
      <c r="C25" s="73" t="s">
        <v>245</v>
      </c>
      <c r="D25" s="272"/>
      <c r="E25" s="272"/>
      <c r="F25" s="272">
        <f t="shared" si="2"/>
        <v>0</v>
      </c>
      <c r="G25" s="272"/>
      <c r="H25" s="272"/>
      <c r="I25" s="272">
        <f t="shared" si="1"/>
        <v>0</v>
      </c>
    </row>
    <row r="26" spans="2:9" x14ac:dyDescent="0.25">
      <c r="B26" s="72"/>
      <c r="C26" s="73" t="s">
        <v>246</v>
      </c>
      <c r="D26" s="272"/>
      <c r="E26" s="272"/>
      <c r="F26" s="272">
        <f t="shared" si="2"/>
        <v>0</v>
      </c>
      <c r="G26" s="272"/>
      <c r="H26" s="272"/>
      <c r="I26" s="272">
        <f t="shared" si="1"/>
        <v>0</v>
      </c>
    </row>
    <row r="27" spans="2:9" x14ac:dyDescent="0.25">
      <c r="B27" s="72"/>
      <c r="C27" s="73" t="s">
        <v>247</v>
      </c>
      <c r="D27" s="272"/>
      <c r="E27" s="272"/>
      <c r="F27" s="272">
        <f t="shared" si="2"/>
        <v>0</v>
      </c>
      <c r="G27" s="272"/>
      <c r="H27" s="272"/>
      <c r="I27" s="272">
        <f t="shared" si="1"/>
        <v>0</v>
      </c>
    </row>
    <row r="28" spans="2:9" x14ac:dyDescent="0.25">
      <c r="B28" s="434" t="s">
        <v>84</v>
      </c>
      <c r="C28" s="435"/>
      <c r="D28" s="271">
        <f>SUM(D29:D37)</f>
        <v>1970000</v>
      </c>
      <c r="E28" s="271">
        <f t="shared" ref="E28" si="4">SUM(E29:E37)</f>
        <v>0</v>
      </c>
      <c r="F28" s="271">
        <f t="shared" si="2"/>
        <v>1970000</v>
      </c>
      <c r="G28" s="271">
        <f t="shared" ref="G28" si="5">SUM(G29:G37)</f>
        <v>987379</v>
      </c>
      <c r="H28" s="271">
        <f t="shared" ref="H28" si="6">SUM(H29:H37)</f>
        <v>987379</v>
      </c>
      <c r="I28" s="271">
        <f t="shared" si="1"/>
        <v>982621</v>
      </c>
    </row>
    <row r="29" spans="2:9" x14ac:dyDescent="0.25">
      <c r="B29" s="72"/>
      <c r="C29" s="73" t="s">
        <v>248</v>
      </c>
      <c r="D29" s="272"/>
      <c r="E29" s="272"/>
      <c r="F29" s="272">
        <f t="shared" si="2"/>
        <v>0</v>
      </c>
      <c r="G29" s="272"/>
      <c r="H29" s="272"/>
      <c r="I29" s="272">
        <f t="shared" si="1"/>
        <v>0</v>
      </c>
    </row>
    <row r="30" spans="2:9" x14ac:dyDescent="0.25">
      <c r="B30" s="72"/>
      <c r="C30" s="73" t="s">
        <v>249</v>
      </c>
      <c r="D30" s="272"/>
      <c r="E30" s="272"/>
      <c r="F30" s="272">
        <f t="shared" si="2"/>
        <v>0</v>
      </c>
      <c r="G30" s="272"/>
      <c r="H30" s="272"/>
      <c r="I30" s="272">
        <f t="shared" si="1"/>
        <v>0</v>
      </c>
    </row>
    <row r="31" spans="2:9" x14ac:dyDescent="0.25">
      <c r="B31" s="72"/>
      <c r="C31" s="73" t="s">
        <v>250</v>
      </c>
      <c r="D31" s="272">
        <v>1580000</v>
      </c>
      <c r="E31" s="272">
        <v>-60000</v>
      </c>
      <c r="F31" s="272">
        <f t="shared" si="2"/>
        <v>1520000</v>
      </c>
      <c r="G31" s="272">
        <v>491419</v>
      </c>
      <c r="H31" s="272">
        <v>491419</v>
      </c>
      <c r="I31" s="272">
        <f t="shared" si="1"/>
        <v>1028581</v>
      </c>
    </row>
    <row r="32" spans="2:9" x14ac:dyDescent="0.25">
      <c r="B32" s="72"/>
      <c r="C32" s="73" t="s">
        <v>251</v>
      </c>
      <c r="D32" s="272">
        <v>70000</v>
      </c>
      <c r="E32" s="272"/>
      <c r="F32" s="272">
        <f t="shared" si="2"/>
        <v>70000</v>
      </c>
      <c r="G32" s="272">
        <v>51888</v>
      </c>
      <c r="H32" s="272">
        <v>51888</v>
      </c>
      <c r="I32" s="272">
        <f t="shared" si="1"/>
        <v>18112</v>
      </c>
    </row>
    <row r="33" spans="2:9" x14ac:dyDescent="0.25">
      <c r="B33" s="72"/>
      <c r="C33" s="73" t="s">
        <v>252</v>
      </c>
      <c r="D33" s="272"/>
      <c r="E33" s="272"/>
      <c r="F33" s="272">
        <f t="shared" si="2"/>
        <v>0</v>
      </c>
      <c r="G33" s="272"/>
      <c r="H33" s="272"/>
      <c r="I33" s="272">
        <f t="shared" si="1"/>
        <v>0</v>
      </c>
    </row>
    <row r="34" spans="2:9" x14ac:dyDescent="0.25">
      <c r="B34" s="72"/>
      <c r="C34" s="73" t="s">
        <v>253</v>
      </c>
      <c r="D34" s="272"/>
      <c r="E34" s="272"/>
      <c r="F34" s="272">
        <f t="shared" si="2"/>
        <v>0</v>
      </c>
      <c r="G34" s="272"/>
      <c r="H34" s="272"/>
      <c r="I34" s="272">
        <f t="shared" si="1"/>
        <v>0</v>
      </c>
    </row>
    <row r="35" spans="2:9" x14ac:dyDescent="0.25">
      <c r="B35" s="72"/>
      <c r="C35" s="73" t="s">
        <v>254</v>
      </c>
      <c r="D35" s="272">
        <v>320000</v>
      </c>
      <c r="E35" s="272">
        <v>60000</v>
      </c>
      <c r="F35" s="272">
        <f t="shared" si="2"/>
        <v>380000</v>
      </c>
      <c r="G35" s="272">
        <v>444072</v>
      </c>
      <c r="H35" s="272">
        <v>444072</v>
      </c>
      <c r="I35" s="272">
        <f t="shared" si="1"/>
        <v>-64072</v>
      </c>
    </row>
    <row r="36" spans="2:9" x14ac:dyDescent="0.25">
      <c r="B36" s="72"/>
      <c r="C36" s="73" t="s">
        <v>255</v>
      </c>
      <c r="D36" s="272"/>
      <c r="E36" s="272"/>
      <c r="F36" s="272">
        <f t="shared" si="2"/>
        <v>0</v>
      </c>
      <c r="G36" s="272"/>
      <c r="H36" s="272"/>
      <c r="I36" s="272">
        <f t="shared" si="1"/>
        <v>0</v>
      </c>
    </row>
    <row r="37" spans="2:9" x14ac:dyDescent="0.25">
      <c r="B37" s="72"/>
      <c r="C37" s="73" t="s">
        <v>256</v>
      </c>
      <c r="D37" s="272"/>
      <c r="E37" s="272"/>
      <c r="F37" s="272">
        <f t="shared" si="2"/>
        <v>0</v>
      </c>
      <c r="G37" s="272"/>
      <c r="H37" s="272"/>
      <c r="I37" s="272">
        <f t="shared" si="1"/>
        <v>0</v>
      </c>
    </row>
    <row r="38" spans="2:9" x14ac:dyDescent="0.25">
      <c r="B38" s="434" t="s">
        <v>212</v>
      </c>
      <c r="C38" s="435"/>
      <c r="D38" s="271">
        <f>SUM(D39:D47)</f>
        <v>0</v>
      </c>
      <c r="E38" s="271">
        <f>SUM(E39:E47)</f>
        <v>0</v>
      </c>
      <c r="F38" s="271">
        <f t="shared" si="2"/>
        <v>0</v>
      </c>
      <c r="G38" s="271">
        <f t="shared" ref="G38:H38" si="7">SUM(G39:G47)</f>
        <v>0</v>
      </c>
      <c r="H38" s="271">
        <f t="shared" si="7"/>
        <v>0</v>
      </c>
      <c r="I38" s="271">
        <f t="shared" si="1"/>
        <v>0</v>
      </c>
    </row>
    <row r="39" spans="2:9" x14ac:dyDescent="0.25">
      <c r="B39" s="72"/>
      <c r="C39" s="73" t="s">
        <v>88</v>
      </c>
      <c r="D39" s="272"/>
      <c r="E39" s="272"/>
      <c r="F39" s="272">
        <f t="shared" si="2"/>
        <v>0</v>
      </c>
      <c r="G39" s="272"/>
      <c r="H39" s="272"/>
      <c r="I39" s="272">
        <f t="shared" si="1"/>
        <v>0</v>
      </c>
    </row>
    <row r="40" spans="2:9" x14ac:dyDescent="0.25">
      <c r="B40" s="72"/>
      <c r="C40" s="73" t="s">
        <v>90</v>
      </c>
      <c r="D40" s="272"/>
      <c r="E40" s="272"/>
      <c r="F40" s="272">
        <f t="shared" si="2"/>
        <v>0</v>
      </c>
      <c r="G40" s="272"/>
      <c r="H40" s="272"/>
      <c r="I40" s="272">
        <f t="shared" si="1"/>
        <v>0</v>
      </c>
    </row>
    <row r="41" spans="2:9" x14ac:dyDescent="0.25">
      <c r="B41" s="72"/>
      <c r="C41" s="73" t="s">
        <v>92</v>
      </c>
      <c r="D41" s="272"/>
      <c r="E41" s="272"/>
      <c r="F41" s="272">
        <f t="shared" si="2"/>
        <v>0</v>
      </c>
      <c r="G41" s="272"/>
      <c r="H41" s="272"/>
      <c r="I41" s="272">
        <f t="shared" si="1"/>
        <v>0</v>
      </c>
    </row>
    <row r="42" spans="2:9" x14ac:dyDescent="0.25">
      <c r="B42" s="72"/>
      <c r="C42" s="73" t="s">
        <v>93</v>
      </c>
      <c r="D42" s="272"/>
      <c r="E42" s="272"/>
      <c r="F42" s="272">
        <f t="shared" si="2"/>
        <v>0</v>
      </c>
      <c r="G42" s="272"/>
      <c r="H42" s="272"/>
      <c r="I42" s="272">
        <f t="shared" ref="I42:I73" si="8">+F42-G42</f>
        <v>0</v>
      </c>
    </row>
    <row r="43" spans="2:9" x14ac:dyDescent="0.25">
      <c r="B43" s="72"/>
      <c r="C43" s="73" t="s">
        <v>95</v>
      </c>
      <c r="D43" s="272"/>
      <c r="E43" s="272"/>
      <c r="F43" s="272">
        <f t="shared" si="2"/>
        <v>0</v>
      </c>
      <c r="G43" s="272"/>
      <c r="H43" s="272"/>
      <c r="I43" s="272">
        <f t="shared" si="8"/>
        <v>0</v>
      </c>
    </row>
    <row r="44" spans="2:9" x14ac:dyDescent="0.25">
      <c r="B44" s="72"/>
      <c r="C44" s="73" t="s">
        <v>257</v>
      </c>
      <c r="D44" s="272"/>
      <c r="E44" s="272"/>
      <c r="F44" s="272">
        <f t="shared" si="2"/>
        <v>0</v>
      </c>
      <c r="G44" s="272"/>
      <c r="H44" s="272"/>
      <c r="I44" s="272">
        <f t="shared" si="8"/>
        <v>0</v>
      </c>
    </row>
    <row r="45" spans="2:9" x14ac:dyDescent="0.25">
      <c r="B45" s="72"/>
      <c r="C45" s="73" t="s">
        <v>98</v>
      </c>
      <c r="D45" s="272"/>
      <c r="E45" s="272"/>
      <c r="F45" s="272">
        <f t="shared" si="2"/>
        <v>0</v>
      </c>
      <c r="G45" s="272"/>
      <c r="H45" s="272"/>
      <c r="I45" s="272">
        <f t="shared" si="8"/>
        <v>0</v>
      </c>
    </row>
    <row r="46" spans="2:9" x14ac:dyDescent="0.25">
      <c r="B46" s="72"/>
      <c r="C46" s="73" t="s">
        <v>99</v>
      </c>
      <c r="D46" s="272"/>
      <c r="E46" s="272"/>
      <c r="F46" s="272">
        <f t="shared" si="2"/>
        <v>0</v>
      </c>
      <c r="G46" s="272"/>
      <c r="H46" s="272"/>
      <c r="I46" s="272">
        <f t="shared" si="8"/>
        <v>0</v>
      </c>
    </row>
    <row r="47" spans="2:9" x14ac:dyDescent="0.25">
      <c r="B47" s="72"/>
      <c r="C47" s="73" t="s">
        <v>101</v>
      </c>
      <c r="D47" s="272"/>
      <c r="E47" s="272"/>
      <c r="F47" s="272">
        <f t="shared" si="2"/>
        <v>0</v>
      </c>
      <c r="G47" s="272"/>
      <c r="H47" s="272"/>
      <c r="I47" s="272">
        <f t="shared" si="8"/>
        <v>0</v>
      </c>
    </row>
    <row r="48" spans="2:9" x14ac:dyDescent="0.25">
      <c r="B48" s="434" t="s">
        <v>258</v>
      </c>
      <c r="C48" s="435"/>
      <c r="D48" s="271">
        <f>SUM(D49:D57)</f>
        <v>200000</v>
      </c>
      <c r="E48" s="271">
        <f>SUM(E49:E57)</f>
        <v>0</v>
      </c>
      <c r="F48" s="271">
        <f t="shared" si="2"/>
        <v>200000</v>
      </c>
      <c r="G48" s="271">
        <f t="shared" ref="G48:H48" si="9">SUM(G49:G57)</f>
        <v>0</v>
      </c>
      <c r="H48" s="271">
        <f t="shared" si="9"/>
        <v>0</v>
      </c>
      <c r="I48" s="271">
        <f t="shared" si="8"/>
        <v>200000</v>
      </c>
    </row>
    <row r="49" spans="2:9" x14ac:dyDescent="0.25">
      <c r="B49" s="72"/>
      <c r="C49" s="73" t="s">
        <v>259</v>
      </c>
      <c r="D49" s="272">
        <v>200000</v>
      </c>
      <c r="E49" s="272"/>
      <c r="F49" s="272">
        <f t="shared" si="2"/>
        <v>200000</v>
      </c>
      <c r="G49" s="272"/>
      <c r="H49" s="272"/>
      <c r="I49" s="272">
        <f t="shared" si="8"/>
        <v>200000</v>
      </c>
    </row>
    <row r="50" spans="2:9" x14ac:dyDescent="0.25">
      <c r="B50" s="72"/>
      <c r="C50" s="73" t="s">
        <v>260</v>
      </c>
      <c r="D50" s="272"/>
      <c r="E50" s="272"/>
      <c r="F50" s="272">
        <f t="shared" si="2"/>
        <v>0</v>
      </c>
      <c r="G50" s="272"/>
      <c r="H50" s="272"/>
      <c r="I50" s="272">
        <f t="shared" si="8"/>
        <v>0</v>
      </c>
    </row>
    <row r="51" spans="2:9" x14ac:dyDescent="0.25">
      <c r="B51" s="72"/>
      <c r="C51" s="73" t="s">
        <v>261</v>
      </c>
      <c r="D51" s="272"/>
      <c r="E51" s="272"/>
      <c r="F51" s="272">
        <f t="shared" si="2"/>
        <v>0</v>
      </c>
      <c r="G51" s="272"/>
      <c r="H51" s="272"/>
      <c r="I51" s="272">
        <f t="shared" si="8"/>
        <v>0</v>
      </c>
    </row>
    <row r="52" spans="2:9" x14ac:dyDescent="0.25">
      <c r="B52" s="72"/>
      <c r="C52" s="73" t="s">
        <v>262</v>
      </c>
      <c r="D52" s="272"/>
      <c r="E52" s="272"/>
      <c r="F52" s="272">
        <f t="shared" si="2"/>
        <v>0</v>
      </c>
      <c r="G52" s="272"/>
      <c r="H52" s="272"/>
      <c r="I52" s="272">
        <f t="shared" si="8"/>
        <v>0</v>
      </c>
    </row>
    <row r="53" spans="2:9" x14ac:dyDescent="0.25">
      <c r="B53" s="72"/>
      <c r="C53" s="73" t="s">
        <v>263</v>
      </c>
      <c r="D53" s="272"/>
      <c r="E53" s="272"/>
      <c r="F53" s="272">
        <f t="shared" si="2"/>
        <v>0</v>
      </c>
      <c r="G53" s="272"/>
      <c r="H53" s="272"/>
      <c r="I53" s="272">
        <f t="shared" si="8"/>
        <v>0</v>
      </c>
    </row>
    <row r="54" spans="2:9" x14ac:dyDescent="0.25">
      <c r="B54" s="72"/>
      <c r="C54" s="73" t="s">
        <v>264</v>
      </c>
      <c r="D54" s="272"/>
      <c r="E54" s="272"/>
      <c r="F54" s="272">
        <f t="shared" si="2"/>
        <v>0</v>
      </c>
      <c r="G54" s="272"/>
      <c r="H54" s="272"/>
      <c r="I54" s="272">
        <f t="shared" si="8"/>
        <v>0</v>
      </c>
    </row>
    <row r="55" spans="2:9" x14ac:dyDescent="0.25">
      <c r="B55" s="72"/>
      <c r="C55" s="73" t="s">
        <v>265</v>
      </c>
      <c r="D55" s="272"/>
      <c r="E55" s="272"/>
      <c r="F55" s="272">
        <f t="shared" si="2"/>
        <v>0</v>
      </c>
      <c r="G55" s="272"/>
      <c r="H55" s="272"/>
      <c r="I55" s="272">
        <f t="shared" si="8"/>
        <v>0</v>
      </c>
    </row>
    <row r="56" spans="2:9" x14ac:dyDescent="0.25">
      <c r="B56" s="72"/>
      <c r="C56" s="73" t="s">
        <v>266</v>
      </c>
      <c r="D56" s="272"/>
      <c r="E56" s="272"/>
      <c r="F56" s="272">
        <f t="shared" si="2"/>
        <v>0</v>
      </c>
      <c r="G56" s="272"/>
      <c r="H56" s="272"/>
      <c r="I56" s="272">
        <f t="shared" si="8"/>
        <v>0</v>
      </c>
    </row>
    <row r="57" spans="2:9" x14ac:dyDescent="0.25">
      <c r="B57" s="72"/>
      <c r="C57" s="73" t="s">
        <v>35</v>
      </c>
      <c r="D57" s="272"/>
      <c r="E57" s="272"/>
      <c r="F57" s="272">
        <f t="shared" si="2"/>
        <v>0</v>
      </c>
      <c r="G57" s="272"/>
      <c r="H57" s="272"/>
      <c r="I57" s="272">
        <f t="shared" si="8"/>
        <v>0</v>
      </c>
    </row>
    <row r="58" spans="2:9" x14ac:dyDescent="0.25">
      <c r="B58" s="434" t="s">
        <v>122</v>
      </c>
      <c r="C58" s="435"/>
      <c r="D58" s="271">
        <f>SUM(D59:D61)</f>
        <v>0</v>
      </c>
      <c r="E58" s="271">
        <f>SUM(E59:E61)</f>
        <v>0</v>
      </c>
      <c r="F58" s="271">
        <f t="shared" si="2"/>
        <v>0</v>
      </c>
      <c r="G58" s="271">
        <f t="shared" ref="G58:H58" si="10">SUM(G59:G61)</f>
        <v>0</v>
      </c>
      <c r="H58" s="271">
        <f t="shared" si="10"/>
        <v>0</v>
      </c>
      <c r="I58" s="271">
        <f t="shared" si="8"/>
        <v>0</v>
      </c>
    </row>
    <row r="59" spans="2:9" x14ac:dyDescent="0.25">
      <c r="B59" s="72"/>
      <c r="C59" s="73" t="s">
        <v>267</v>
      </c>
      <c r="D59" s="272"/>
      <c r="E59" s="272"/>
      <c r="F59" s="272">
        <f t="shared" si="2"/>
        <v>0</v>
      </c>
      <c r="G59" s="272"/>
      <c r="H59" s="272"/>
      <c r="I59" s="272">
        <f t="shared" si="8"/>
        <v>0</v>
      </c>
    </row>
    <row r="60" spans="2:9" x14ac:dyDescent="0.25">
      <c r="B60" s="72"/>
      <c r="C60" s="73" t="s">
        <v>268</v>
      </c>
      <c r="D60" s="272"/>
      <c r="E60" s="272"/>
      <c r="F60" s="272">
        <f t="shared" si="2"/>
        <v>0</v>
      </c>
      <c r="G60" s="272"/>
      <c r="H60" s="272"/>
      <c r="I60" s="272">
        <f t="shared" si="8"/>
        <v>0</v>
      </c>
    </row>
    <row r="61" spans="2:9" x14ac:dyDescent="0.25">
      <c r="B61" s="72"/>
      <c r="C61" s="73" t="s">
        <v>269</v>
      </c>
      <c r="D61" s="272"/>
      <c r="E61" s="272"/>
      <c r="F61" s="272">
        <f t="shared" si="2"/>
        <v>0</v>
      </c>
      <c r="G61" s="272"/>
      <c r="H61" s="272"/>
      <c r="I61" s="272">
        <f t="shared" si="8"/>
        <v>0</v>
      </c>
    </row>
    <row r="62" spans="2:9" x14ac:dyDescent="0.25">
      <c r="B62" s="434" t="s">
        <v>270</v>
      </c>
      <c r="C62" s="435"/>
      <c r="D62" s="271">
        <f>SUM(D63:D69)</f>
        <v>1805409</v>
      </c>
      <c r="E62" s="271">
        <f>SUM(E63:E69)</f>
        <v>0</v>
      </c>
      <c r="F62" s="271">
        <f t="shared" si="2"/>
        <v>1805409</v>
      </c>
      <c r="G62" s="271">
        <f t="shared" ref="G62:H62" si="11">SUM(G63:G69)</f>
        <v>0</v>
      </c>
      <c r="H62" s="271">
        <f t="shared" si="11"/>
        <v>0</v>
      </c>
      <c r="I62" s="271">
        <f t="shared" si="8"/>
        <v>1805409</v>
      </c>
    </row>
    <row r="63" spans="2:9" x14ac:dyDescent="0.25">
      <c r="B63" s="72"/>
      <c r="C63" s="73" t="s">
        <v>271</v>
      </c>
      <c r="D63" s="272"/>
      <c r="E63" s="272"/>
      <c r="F63" s="272">
        <f t="shared" si="2"/>
        <v>0</v>
      </c>
      <c r="G63" s="272"/>
      <c r="H63" s="272"/>
      <c r="I63" s="272">
        <f t="shared" si="8"/>
        <v>0</v>
      </c>
    </row>
    <row r="64" spans="2:9" x14ac:dyDescent="0.25">
      <c r="B64" s="72"/>
      <c r="C64" s="73" t="s">
        <v>272</v>
      </c>
      <c r="D64" s="272"/>
      <c r="E64" s="272"/>
      <c r="F64" s="272">
        <f t="shared" si="2"/>
        <v>0</v>
      </c>
      <c r="G64" s="272"/>
      <c r="H64" s="272"/>
      <c r="I64" s="272">
        <f t="shared" si="8"/>
        <v>0</v>
      </c>
    </row>
    <row r="65" spans="1:10" x14ac:dyDescent="0.25">
      <c r="B65" s="72"/>
      <c r="C65" s="73" t="s">
        <v>273</v>
      </c>
      <c r="D65" s="272"/>
      <c r="E65" s="272"/>
      <c r="F65" s="272">
        <f t="shared" si="2"/>
        <v>0</v>
      </c>
      <c r="G65" s="272"/>
      <c r="H65" s="272"/>
      <c r="I65" s="272">
        <f t="shared" si="8"/>
        <v>0</v>
      </c>
    </row>
    <row r="66" spans="1:10" x14ac:dyDescent="0.25">
      <c r="B66" s="72"/>
      <c r="C66" s="73" t="s">
        <v>274</v>
      </c>
      <c r="D66" s="272"/>
      <c r="E66" s="272"/>
      <c r="F66" s="272">
        <f t="shared" si="2"/>
        <v>0</v>
      </c>
      <c r="G66" s="272"/>
      <c r="H66" s="272"/>
      <c r="I66" s="272">
        <f t="shared" si="8"/>
        <v>0</v>
      </c>
    </row>
    <row r="67" spans="1:10" x14ac:dyDescent="0.25">
      <c r="B67" s="72"/>
      <c r="C67" s="73" t="s">
        <v>275</v>
      </c>
      <c r="D67" s="272"/>
      <c r="E67" s="272"/>
      <c r="F67" s="272">
        <f t="shared" si="2"/>
        <v>0</v>
      </c>
      <c r="G67" s="272"/>
      <c r="H67" s="272"/>
      <c r="I67" s="272">
        <f t="shared" si="8"/>
        <v>0</v>
      </c>
    </row>
    <row r="68" spans="1:10" x14ac:dyDescent="0.25">
      <c r="B68" s="72"/>
      <c r="C68" s="73" t="s">
        <v>276</v>
      </c>
      <c r="D68" s="272"/>
      <c r="E68" s="272"/>
      <c r="F68" s="272">
        <f t="shared" si="2"/>
        <v>0</v>
      </c>
      <c r="G68" s="272"/>
      <c r="H68" s="272"/>
      <c r="I68" s="272">
        <f t="shared" si="8"/>
        <v>0</v>
      </c>
    </row>
    <row r="69" spans="1:10" x14ac:dyDescent="0.25">
      <c r="B69" s="72"/>
      <c r="C69" s="73" t="s">
        <v>277</v>
      </c>
      <c r="D69" s="272">
        <v>1805409</v>
      </c>
      <c r="E69" s="272"/>
      <c r="F69" s="272">
        <f t="shared" si="2"/>
        <v>1805409</v>
      </c>
      <c r="G69" s="272"/>
      <c r="H69" s="272"/>
      <c r="I69" s="272">
        <f t="shared" si="8"/>
        <v>1805409</v>
      </c>
    </row>
    <row r="70" spans="1:10" x14ac:dyDescent="0.25">
      <c r="B70" s="420" t="s">
        <v>96</v>
      </c>
      <c r="C70" s="414"/>
      <c r="D70" s="271">
        <f>SUM(D71:D73)</f>
        <v>0</v>
      </c>
      <c r="E70" s="271">
        <f>SUM(E71:E73)</f>
        <v>0</v>
      </c>
      <c r="F70" s="271">
        <f t="shared" si="2"/>
        <v>0</v>
      </c>
      <c r="G70" s="271">
        <f t="shared" ref="G70:H70" si="12">SUM(G71:G73)</f>
        <v>0</v>
      </c>
      <c r="H70" s="271">
        <f t="shared" si="12"/>
        <v>0</v>
      </c>
      <c r="I70" s="271">
        <f t="shared" si="8"/>
        <v>0</v>
      </c>
    </row>
    <row r="71" spans="1:10" x14ac:dyDescent="0.25">
      <c r="B71" s="72"/>
      <c r="C71" s="73" t="s">
        <v>105</v>
      </c>
      <c r="D71" s="272"/>
      <c r="E71" s="272"/>
      <c r="F71" s="272">
        <f t="shared" si="2"/>
        <v>0</v>
      </c>
      <c r="G71" s="272"/>
      <c r="H71" s="272"/>
      <c r="I71" s="272">
        <f t="shared" si="8"/>
        <v>0</v>
      </c>
    </row>
    <row r="72" spans="1:10" x14ac:dyDescent="0.25">
      <c r="B72" s="72"/>
      <c r="C72" s="73" t="s">
        <v>48</v>
      </c>
      <c r="D72" s="272"/>
      <c r="E72" s="272"/>
      <c r="F72" s="272">
        <f t="shared" si="2"/>
        <v>0</v>
      </c>
      <c r="G72" s="272"/>
      <c r="H72" s="272"/>
      <c r="I72" s="272">
        <f t="shared" si="8"/>
        <v>0</v>
      </c>
    </row>
    <row r="73" spans="1:10" x14ac:dyDescent="0.25">
      <c r="B73" s="72"/>
      <c r="C73" s="73" t="s">
        <v>108</v>
      </c>
      <c r="D73" s="272"/>
      <c r="E73" s="272"/>
      <c r="F73" s="272">
        <f t="shared" si="2"/>
        <v>0</v>
      </c>
      <c r="G73" s="272"/>
      <c r="H73" s="272"/>
      <c r="I73" s="272">
        <f t="shared" si="8"/>
        <v>0</v>
      </c>
    </row>
    <row r="74" spans="1:10" x14ac:dyDescent="0.25">
      <c r="B74" s="434" t="s">
        <v>278</v>
      </c>
      <c r="C74" s="435"/>
      <c r="D74" s="271">
        <f>SUM(D75:D81)</f>
        <v>0</v>
      </c>
      <c r="E74" s="271">
        <f t="shared" ref="E74" si="13">SUM(E75:E81)</f>
        <v>0</v>
      </c>
      <c r="F74" s="271">
        <f t="shared" si="2"/>
        <v>0</v>
      </c>
      <c r="G74" s="271">
        <f t="shared" ref="G74" si="14">SUM(G75:G81)</f>
        <v>0</v>
      </c>
      <c r="H74" s="271">
        <f t="shared" ref="H74" si="15">SUM(H75:H81)</f>
        <v>0</v>
      </c>
      <c r="I74" s="271">
        <f t="shared" ref="I74:I81" si="16">+F74-G74</f>
        <v>0</v>
      </c>
    </row>
    <row r="75" spans="1:10" x14ac:dyDescent="0.25">
      <c r="B75" s="72"/>
      <c r="C75" s="73" t="s">
        <v>279</v>
      </c>
      <c r="D75" s="272"/>
      <c r="E75" s="272"/>
      <c r="F75" s="272">
        <f t="shared" ref="F75:F81" si="17">+D75+E75</f>
        <v>0</v>
      </c>
      <c r="G75" s="272"/>
      <c r="H75" s="272"/>
      <c r="I75" s="272">
        <f t="shared" si="16"/>
        <v>0</v>
      </c>
    </row>
    <row r="76" spans="1:10" x14ac:dyDescent="0.25">
      <c r="B76" s="72"/>
      <c r="C76" s="73" t="s">
        <v>111</v>
      </c>
      <c r="D76" s="272"/>
      <c r="E76" s="272"/>
      <c r="F76" s="272">
        <f t="shared" si="17"/>
        <v>0</v>
      </c>
      <c r="G76" s="272"/>
      <c r="H76" s="272"/>
      <c r="I76" s="272">
        <f t="shared" si="16"/>
        <v>0</v>
      </c>
    </row>
    <row r="77" spans="1:10" s="62" customFormat="1" x14ac:dyDescent="0.25">
      <c r="A77" s="59"/>
      <c r="B77" s="72"/>
      <c r="C77" s="73" t="s">
        <v>112</v>
      </c>
      <c r="D77" s="272"/>
      <c r="E77" s="272"/>
      <c r="F77" s="272">
        <f t="shared" si="17"/>
        <v>0</v>
      </c>
      <c r="G77" s="272"/>
      <c r="H77" s="272"/>
      <c r="I77" s="272">
        <f t="shared" si="16"/>
        <v>0</v>
      </c>
      <c r="J77" s="59"/>
    </row>
    <row r="78" spans="1:10" x14ac:dyDescent="0.25">
      <c r="B78" s="72"/>
      <c r="C78" s="73" t="s">
        <v>113</v>
      </c>
      <c r="D78" s="272"/>
      <c r="E78" s="272"/>
      <c r="F78" s="272">
        <f t="shared" si="17"/>
        <v>0</v>
      </c>
      <c r="G78" s="272"/>
      <c r="H78" s="272"/>
      <c r="I78" s="272">
        <f t="shared" si="16"/>
        <v>0</v>
      </c>
    </row>
    <row r="79" spans="1:10" x14ac:dyDescent="0.25">
      <c r="B79" s="72"/>
      <c r="C79" s="73" t="s">
        <v>114</v>
      </c>
      <c r="D79" s="272"/>
      <c r="E79" s="272"/>
      <c r="F79" s="272">
        <f t="shared" si="17"/>
        <v>0</v>
      </c>
      <c r="G79" s="272"/>
      <c r="H79" s="272"/>
      <c r="I79" s="272">
        <f t="shared" si="16"/>
        <v>0</v>
      </c>
    </row>
    <row r="80" spans="1:10" x14ac:dyDescent="0.25">
      <c r="B80" s="72"/>
      <c r="C80" s="73" t="s">
        <v>115</v>
      </c>
      <c r="D80" s="272"/>
      <c r="E80" s="272"/>
      <c r="F80" s="272">
        <f t="shared" si="17"/>
        <v>0</v>
      </c>
      <c r="G80" s="272"/>
      <c r="H80" s="272"/>
      <c r="I80" s="272">
        <f t="shared" si="16"/>
        <v>0</v>
      </c>
    </row>
    <row r="81" spans="2:9" x14ac:dyDescent="0.25">
      <c r="B81" s="72"/>
      <c r="C81" s="73" t="s">
        <v>280</v>
      </c>
      <c r="D81" s="272"/>
      <c r="E81" s="272"/>
      <c r="F81" s="272">
        <f t="shared" si="17"/>
        <v>0</v>
      </c>
      <c r="G81" s="272"/>
      <c r="H81" s="272"/>
      <c r="I81" s="272">
        <f t="shared" si="16"/>
        <v>0</v>
      </c>
    </row>
    <row r="82" spans="2:9" x14ac:dyDescent="0.25">
      <c r="B82" s="74"/>
      <c r="C82" s="75" t="s">
        <v>227</v>
      </c>
      <c r="D82" s="273">
        <f>+D10+D18+D28+D38+D48+D58+D62+D70+D74</f>
        <v>8714409</v>
      </c>
      <c r="E82" s="273">
        <f t="shared" ref="E82:I82" si="18">+E10+E18+E28+E38+E48+E58+E62+E70+E74</f>
        <v>0</v>
      </c>
      <c r="F82" s="273">
        <f t="shared" si="18"/>
        <v>8714409</v>
      </c>
      <c r="G82" s="273">
        <f t="shared" si="18"/>
        <v>1177379</v>
      </c>
      <c r="H82" s="273">
        <f t="shared" si="18"/>
        <v>1177379</v>
      </c>
      <c r="I82" s="273">
        <f t="shared" si="18"/>
        <v>7537030</v>
      </c>
    </row>
    <row r="84" spans="2:9" ht="15.75" x14ac:dyDescent="0.25">
      <c r="D84" s="71" t="str">
        <f>IF(CAdmon!D21=COG!D82," ","ERROR")</f>
        <v xml:space="preserve"> </v>
      </c>
      <c r="E84" s="71" t="str">
        <f>IF(CAdmon!E21=COG!E82," ","ERROR")</f>
        <v xml:space="preserve"> </v>
      </c>
      <c r="F84" s="71" t="str">
        <f>IF(CAdmon!F21=COG!F82," ","ERROR")</f>
        <v xml:space="preserve"> </v>
      </c>
      <c r="G84" s="71" t="str">
        <f>IF(CAdmon!G21=COG!G82," ","ERROR")</f>
        <v xml:space="preserve"> </v>
      </c>
      <c r="H84" s="71" t="str">
        <f>IF(CAdmon!H21=COG!H82," ","ERROR")</f>
        <v xml:space="preserve"> </v>
      </c>
      <c r="I84" s="71" t="str">
        <f>IF(CAdmon!I21=COG!I82," ","ERROR")</f>
        <v xml:space="preserve"> </v>
      </c>
    </row>
  </sheetData>
  <mergeCells count="17">
    <mergeCell ref="B1:H1"/>
    <mergeCell ref="B2:H2"/>
    <mergeCell ref="B3:H3"/>
    <mergeCell ref="B4:H4"/>
    <mergeCell ref="B5:H5"/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</mergeCells>
  <pageMargins left="0.7" right="0.7" top="0.75" bottom="0.75" header="0.3" footer="0.3"/>
  <pageSetup scale="84" fitToHeight="0" orientation="landscape" r:id="rId1"/>
  <ignoredErrors>
    <ignoredError sqref="F10 F18 F28 F38 F48 F58 F62 F70 F74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2.5703125" style="51" customWidth="1"/>
    <col min="2" max="2" width="2" style="17" customWidth="1"/>
    <col min="3" max="3" width="45.85546875" style="17" customWidth="1"/>
    <col min="4" max="9" width="12.7109375" style="17" customWidth="1"/>
    <col min="10" max="10" width="4" style="51" customWidth="1"/>
  </cols>
  <sheetData>
    <row r="1" spans="1:10" s="51" customFormat="1" x14ac:dyDescent="0.25">
      <c r="B1" s="16"/>
      <c r="C1" s="16"/>
      <c r="D1" s="16"/>
      <c r="E1" s="16"/>
      <c r="F1" s="16"/>
      <c r="G1" s="16"/>
      <c r="H1" s="16"/>
      <c r="I1" s="16"/>
    </row>
    <row r="2" spans="1:10" ht="27.75" x14ac:dyDescent="0.4">
      <c r="B2" s="428" t="s">
        <v>342</v>
      </c>
      <c r="C2" s="349"/>
      <c r="D2" s="349"/>
      <c r="E2" s="349"/>
      <c r="F2" s="349"/>
      <c r="G2" s="349"/>
      <c r="H2" s="349"/>
      <c r="I2" s="336"/>
    </row>
    <row r="3" spans="1:10" ht="20.25" x14ac:dyDescent="0.3">
      <c r="B3" s="429" t="s">
        <v>358</v>
      </c>
      <c r="C3" s="351"/>
      <c r="D3" s="351"/>
      <c r="E3" s="351"/>
      <c r="F3" s="351"/>
      <c r="G3" s="351"/>
      <c r="H3" s="351"/>
      <c r="I3" s="337"/>
    </row>
    <row r="4" spans="1:10" ht="23.25" x14ac:dyDescent="0.35">
      <c r="B4" s="430" t="s">
        <v>364</v>
      </c>
      <c r="C4" s="350"/>
      <c r="D4" s="350"/>
      <c r="E4" s="350"/>
      <c r="F4" s="350"/>
      <c r="G4" s="350"/>
      <c r="H4" s="350"/>
      <c r="I4" s="337"/>
    </row>
    <row r="5" spans="1:10" ht="18" x14ac:dyDescent="0.25">
      <c r="B5" s="431" t="s">
        <v>353</v>
      </c>
      <c r="C5" s="432"/>
      <c r="D5" s="432"/>
      <c r="E5" s="432"/>
      <c r="F5" s="432"/>
      <c r="G5" s="432"/>
      <c r="H5" s="432"/>
      <c r="I5" s="337"/>
    </row>
    <row r="6" spans="1:10" ht="18" x14ac:dyDescent="0.25">
      <c r="B6" s="426" t="s">
        <v>344</v>
      </c>
      <c r="C6" s="427"/>
      <c r="D6" s="427"/>
      <c r="E6" s="427"/>
      <c r="F6" s="427"/>
      <c r="G6" s="427"/>
      <c r="H6" s="427"/>
      <c r="I6" s="338"/>
    </row>
    <row r="7" spans="1:10" x14ac:dyDescent="0.25">
      <c r="B7" s="16"/>
      <c r="C7" s="16"/>
      <c r="D7" s="16"/>
      <c r="E7" s="16"/>
      <c r="F7" s="16"/>
      <c r="G7" s="16"/>
      <c r="H7" s="16"/>
      <c r="I7" s="16"/>
    </row>
    <row r="8" spans="1:10" x14ac:dyDescent="0.25">
      <c r="B8" s="436" t="s">
        <v>73</v>
      </c>
      <c r="C8" s="437"/>
      <c r="D8" s="425" t="s">
        <v>228</v>
      </c>
      <c r="E8" s="425"/>
      <c r="F8" s="425"/>
      <c r="G8" s="425"/>
      <c r="H8" s="425"/>
      <c r="I8" s="425" t="s">
        <v>221</v>
      </c>
    </row>
    <row r="9" spans="1:10" ht="22.5" x14ac:dyDescent="0.25">
      <c r="B9" s="438"/>
      <c r="C9" s="439"/>
      <c r="D9" s="335" t="s">
        <v>222</v>
      </c>
      <c r="E9" s="335" t="s">
        <v>223</v>
      </c>
      <c r="F9" s="335" t="s">
        <v>199</v>
      </c>
      <c r="G9" s="335" t="s">
        <v>200</v>
      </c>
      <c r="H9" s="335" t="s">
        <v>224</v>
      </c>
      <c r="I9" s="425"/>
    </row>
    <row r="10" spans="1:10" x14ac:dyDescent="0.25">
      <c r="B10" s="440"/>
      <c r="C10" s="441"/>
      <c r="D10" s="335">
        <v>1</v>
      </c>
      <c r="E10" s="335">
        <v>2</v>
      </c>
      <c r="F10" s="335" t="s">
        <v>225</v>
      </c>
      <c r="G10" s="335">
        <v>4</v>
      </c>
      <c r="H10" s="335">
        <v>5</v>
      </c>
      <c r="I10" s="335" t="s">
        <v>226</v>
      </c>
    </row>
    <row r="11" spans="1:10" x14ac:dyDescent="0.25">
      <c r="B11" s="63"/>
      <c r="C11" s="64"/>
      <c r="D11" s="65"/>
      <c r="E11" s="65"/>
      <c r="F11" s="65"/>
      <c r="G11" s="65"/>
      <c r="H11" s="65"/>
      <c r="I11" s="65"/>
    </row>
    <row r="12" spans="1:10" x14ac:dyDescent="0.25">
      <c r="B12" s="52"/>
      <c r="C12" s="66" t="s">
        <v>229</v>
      </c>
      <c r="D12" s="268">
        <v>8514409</v>
      </c>
      <c r="E12" s="272"/>
      <c r="F12" s="272">
        <f>+D12+E12</f>
        <v>8514409</v>
      </c>
      <c r="G12" s="268">
        <v>1177379</v>
      </c>
      <c r="H12" s="268">
        <v>1177379</v>
      </c>
      <c r="I12" s="272">
        <f>+F12-G12</f>
        <v>7337030</v>
      </c>
    </row>
    <row r="13" spans="1:10" s="62" customFormat="1" x14ac:dyDescent="0.25">
      <c r="A13" s="59"/>
      <c r="B13" s="52"/>
      <c r="C13" s="53"/>
      <c r="D13" s="272"/>
      <c r="E13" s="272"/>
      <c r="F13" s="272"/>
      <c r="G13" s="272"/>
      <c r="H13" s="272"/>
      <c r="I13" s="272"/>
      <c r="J13" s="59"/>
    </row>
    <row r="14" spans="1:10" s="51" customFormat="1" x14ac:dyDescent="0.25">
      <c r="B14" s="67"/>
      <c r="C14" s="66" t="s">
        <v>230</v>
      </c>
      <c r="D14" s="272">
        <v>200000</v>
      </c>
      <c r="E14" s="272"/>
      <c r="F14" s="272">
        <f>+D14+E14</f>
        <v>200000</v>
      </c>
      <c r="G14" s="272"/>
      <c r="H14" s="272"/>
      <c r="I14" s="272">
        <f>+F14-G14</f>
        <v>200000</v>
      </c>
    </row>
    <row r="15" spans="1:10" x14ac:dyDescent="0.25">
      <c r="B15" s="52"/>
      <c r="C15" s="53"/>
      <c r="D15" s="272"/>
      <c r="E15" s="272"/>
      <c r="F15" s="272"/>
      <c r="G15" s="272"/>
      <c r="H15" s="272"/>
      <c r="I15" s="272"/>
    </row>
    <row r="16" spans="1:10" x14ac:dyDescent="0.25">
      <c r="B16" s="67"/>
      <c r="C16" s="66" t="s">
        <v>231</v>
      </c>
      <c r="D16" s="272"/>
      <c r="E16" s="272"/>
      <c r="F16" s="272">
        <f>+D16+E16</f>
        <v>0</v>
      </c>
      <c r="G16" s="272"/>
      <c r="H16" s="272"/>
      <c r="I16" s="272">
        <f>+F16-G16</f>
        <v>0</v>
      </c>
    </row>
    <row r="17" spans="2:9" x14ac:dyDescent="0.25">
      <c r="B17" s="68"/>
      <c r="C17" s="69"/>
      <c r="D17" s="274"/>
      <c r="E17" s="274"/>
      <c r="F17" s="274"/>
      <c r="G17" s="274"/>
      <c r="H17" s="274"/>
      <c r="I17" s="274"/>
    </row>
    <row r="18" spans="2:9" x14ac:dyDescent="0.25">
      <c r="B18" s="68"/>
      <c r="C18" s="69" t="s">
        <v>227</v>
      </c>
      <c r="D18" s="275">
        <f>+D12+D14+D16</f>
        <v>8714409</v>
      </c>
      <c r="E18" s="275">
        <f t="shared" ref="E18:I18" si="0">+E12+E14+E16</f>
        <v>0</v>
      </c>
      <c r="F18" s="275">
        <f t="shared" si="0"/>
        <v>8714409</v>
      </c>
      <c r="G18" s="275">
        <f t="shared" si="0"/>
        <v>1177379</v>
      </c>
      <c r="H18" s="275">
        <f t="shared" si="0"/>
        <v>1177379</v>
      </c>
      <c r="I18" s="275">
        <f t="shared" si="0"/>
        <v>7537030</v>
      </c>
    </row>
    <row r="19" spans="2:9" x14ac:dyDescent="0.25">
      <c r="B19" s="16"/>
      <c r="C19" s="16"/>
      <c r="D19" s="16"/>
      <c r="E19" s="16"/>
      <c r="F19" s="16"/>
      <c r="G19" s="16"/>
      <c r="H19" s="16"/>
      <c r="I19" s="16"/>
    </row>
    <row r="21" spans="2:9" x14ac:dyDescent="0.25">
      <c r="D21" s="70" t="str">
        <f>IF(D18=CAdmon!D21," ","ERROR")</f>
        <v xml:space="preserve"> </v>
      </c>
      <c r="E21" s="70" t="str">
        <f>IF(E18=CAdmon!E21," ","ERROR")</f>
        <v xml:space="preserve"> </v>
      </c>
      <c r="F21" s="70" t="str">
        <f>IF(F18=CAdmon!F21," ","ERROR")</f>
        <v xml:space="preserve"> </v>
      </c>
      <c r="G21" s="70" t="str">
        <f>IF(G18=CAdmon!G21," ","ERROR")</f>
        <v xml:space="preserve"> </v>
      </c>
      <c r="H21" s="70" t="str">
        <f>IF(H18=CAdmon!H21," ","ERROR")</f>
        <v xml:space="preserve"> </v>
      </c>
      <c r="I21" s="70" t="str">
        <f>IF(I18=CAdmon!I21," ","ERROR")</f>
        <v xml:space="preserve"> </v>
      </c>
    </row>
  </sheetData>
  <mergeCells count="8">
    <mergeCell ref="B8:C10"/>
    <mergeCell ref="D8:H8"/>
    <mergeCell ref="I8:I9"/>
    <mergeCell ref="B2:H2"/>
    <mergeCell ref="B3:H3"/>
    <mergeCell ref="B4:H4"/>
    <mergeCell ref="B5:H5"/>
    <mergeCell ref="B6:H6"/>
  </mergeCells>
  <pageMargins left="0.7" right="0.7" top="0.75" bottom="0.75" header="0.3" footer="0.3"/>
  <pageSetup scale="9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.5703125" style="51" customWidth="1"/>
    <col min="2" max="2" width="4.5703125" style="87" customWidth="1"/>
    <col min="3" max="3" width="60.28515625" style="17" customWidth="1"/>
    <col min="4" max="9" width="12.7109375" style="17" customWidth="1"/>
    <col min="10" max="10" width="3.28515625" style="51" customWidth="1"/>
  </cols>
  <sheetData>
    <row r="1" spans="1:10" s="51" customFormat="1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10" ht="27.75" x14ac:dyDescent="0.4">
      <c r="B2" s="428" t="s">
        <v>342</v>
      </c>
      <c r="C2" s="349"/>
      <c r="D2" s="349"/>
      <c r="E2" s="349"/>
      <c r="F2" s="349"/>
      <c r="G2" s="349"/>
      <c r="H2" s="349"/>
      <c r="I2" s="336"/>
    </row>
    <row r="3" spans="1:10" ht="20.25" x14ac:dyDescent="0.3">
      <c r="B3" s="429" t="s">
        <v>358</v>
      </c>
      <c r="C3" s="351"/>
      <c r="D3" s="351"/>
      <c r="E3" s="351"/>
      <c r="F3" s="351"/>
      <c r="G3" s="351"/>
      <c r="H3" s="351"/>
      <c r="I3" s="337"/>
    </row>
    <row r="4" spans="1:10" ht="23.25" x14ac:dyDescent="0.35">
      <c r="B4" s="430" t="s">
        <v>364</v>
      </c>
      <c r="C4" s="350"/>
      <c r="D4" s="350"/>
      <c r="E4" s="350"/>
      <c r="F4" s="350"/>
      <c r="G4" s="350"/>
      <c r="H4" s="350"/>
      <c r="I4" s="337"/>
    </row>
    <row r="5" spans="1:10" ht="18" x14ac:dyDescent="0.25">
      <c r="B5" s="431" t="s">
        <v>354</v>
      </c>
      <c r="C5" s="432"/>
      <c r="D5" s="432"/>
      <c r="E5" s="432"/>
      <c r="F5" s="432"/>
      <c r="G5" s="432"/>
      <c r="H5" s="432"/>
      <c r="I5" s="337"/>
    </row>
    <row r="6" spans="1:10" ht="18" x14ac:dyDescent="0.25">
      <c r="B6" s="426" t="s">
        <v>344</v>
      </c>
      <c r="C6" s="427"/>
      <c r="D6" s="427"/>
      <c r="E6" s="427"/>
      <c r="F6" s="427"/>
      <c r="G6" s="427"/>
      <c r="H6" s="427"/>
      <c r="I6" s="338"/>
    </row>
    <row r="7" spans="1:10" s="78" customFormat="1" x14ac:dyDescent="0.2">
      <c r="A7" s="77"/>
      <c r="B7" s="16"/>
      <c r="C7" s="16"/>
      <c r="D7" s="16"/>
      <c r="E7" s="16"/>
      <c r="F7" s="16"/>
      <c r="G7" s="16"/>
      <c r="H7" s="16"/>
      <c r="I7" s="16"/>
      <c r="J7" s="77"/>
    </row>
    <row r="8" spans="1:10" s="78" customFormat="1" x14ac:dyDescent="0.25">
      <c r="A8" s="77"/>
      <c r="B8" s="433" t="s">
        <v>73</v>
      </c>
      <c r="C8" s="433"/>
      <c r="D8" s="425" t="s">
        <v>220</v>
      </c>
      <c r="E8" s="425"/>
      <c r="F8" s="425"/>
      <c r="G8" s="425"/>
      <c r="H8" s="425"/>
      <c r="I8" s="425" t="s">
        <v>221</v>
      </c>
      <c r="J8" s="77"/>
    </row>
    <row r="9" spans="1:10" s="78" customFormat="1" ht="22.5" x14ac:dyDescent="0.25">
      <c r="A9" s="77"/>
      <c r="B9" s="433"/>
      <c r="C9" s="433"/>
      <c r="D9" s="335" t="s">
        <v>222</v>
      </c>
      <c r="E9" s="335" t="s">
        <v>223</v>
      </c>
      <c r="F9" s="335" t="s">
        <v>199</v>
      </c>
      <c r="G9" s="335" t="s">
        <v>200</v>
      </c>
      <c r="H9" s="335" t="s">
        <v>224</v>
      </c>
      <c r="I9" s="425"/>
      <c r="J9" s="77"/>
    </row>
    <row r="10" spans="1:10" s="78" customFormat="1" x14ac:dyDescent="0.25">
      <c r="A10" s="77"/>
      <c r="B10" s="433"/>
      <c r="C10" s="433"/>
      <c r="D10" s="335">
        <v>1</v>
      </c>
      <c r="E10" s="335">
        <v>2</v>
      </c>
      <c r="F10" s="335" t="s">
        <v>225</v>
      </c>
      <c r="G10" s="335">
        <v>4</v>
      </c>
      <c r="H10" s="335">
        <v>5</v>
      </c>
      <c r="I10" s="335" t="s">
        <v>226</v>
      </c>
      <c r="J10" s="77"/>
    </row>
    <row r="11" spans="1:10" s="78" customFormat="1" x14ac:dyDescent="0.25">
      <c r="A11" s="77"/>
      <c r="B11" s="76"/>
      <c r="C11" s="64"/>
      <c r="D11" s="65"/>
      <c r="E11" s="65"/>
      <c r="F11" s="65"/>
      <c r="G11" s="65"/>
      <c r="H11" s="65"/>
      <c r="I11" s="65"/>
      <c r="J11" s="77"/>
    </row>
    <row r="12" spans="1:10" s="78" customFormat="1" x14ac:dyDescent="0.25">
      <c r="A12" s="77"/>
      <c r="B12" s="442" t="s">
        <v>281</v>
      </c>
      <c r="C12" s="443"/>
      <c r="D12" s="276">
        <f>SUM(D13:D20)</f>
        <v>8714409</v>
      </c>
      <c r="E12" s="276">
        <f t="shared" ref="E12:I12" si="0">SUM(E13:E20)</f>
        <v>0</v>
      </c>
      <c r="F12" s="276">
        <f t="shared" si="0"/>
        <v>8714409</v>
      </c>
      <c r="G12" s="276">
        <f t="shared" si="0"/>
        <v>1177379</v>
      </c>
      <c r="H12" s="276">
        <f t="shared" si="0"/>
        <v>1177379</v>
      </c>
      <c r="I12" s="276">
        <f t="shared" si="0"/>
        <v>7537030</v>
      </c>
      <c r="J12" s="77"/>
    </row>
    <row r="13" spans="1:10" s="78" customFormat="1" x14ac:dyDescent="0.25">
      <c r="A13" s="77"/>
      <c r="B13" s="79"/>
      <c r="C13" s="80" t="s">
        <v>282</v>
      </c>
      <c r="D13" s="268"/>
      <c r="E13" s="268"/>
      <c r="F13" s="268">
        <f>+D13+E13</f>
        <v>0</v>
      </c>
      <c r="G13" s="268"/>
      <c r="H13" s="268"/>
      <c r="I13" s="268">
        <f>+F13-G13</f>
        <v>0</v>
      </c>
      <c r="J13" s="77"/>
    </row>
    <row r="14" spans="1:10" s="78" customFormat="1" x14ac:dyDescent="0.25">
      <c r="A14" s="77"/>
      <c r="B14" s="79"/>
      <c r="C14" s="80" t="s">
        <v>283</v>
      </c>
      <c r="D14" s="268">
        <v>8714409</v>
      </c>
      <c r="E14" s="268"/>
      <c r="F14" s="268">
        <f t="shared" ref="F14:F20" si="1">+D14+E14</f>
        <v>8714409</v>
      </c>
      <c r="G14" s="268">
        <v>1177379</v>
      </c>
      <c r="H14" s="268">
        <v>1177379</v>
      </c>
      <c r="I14" s="268">
        <f t="shared" ref="I14:I20" si="2">+F14-G14</f>
        <v>7537030</v>
      </c>
      <c r="J14" s="77"/>
    </row>
    <row r="15" spans="1:10" s="78" customFormat="1" x14ac:dyDescent="0.25">
      <c r="A15" s="77"/>
      <c r="B15" s="79"/>
      <c r="C15" s="80" t="s">
        <v>284</v>
      </c>
      <c r="D15" s="268"/>
      <c r="E15" s="268"/>
      <c r="F15" s="268">
        <f t="shared" si="1"/>
        <v>0</v>
      </c>
      <c r="G15" s="268"/>
      <c r="H15" s="268"/>
      <c r="I15" s="268">
        <f t="shared" si="2"/>
        <v>0</v>
      </c>
      <c r="J15" s="77"/>
    </row>
    <row r="16" spans="1:10" s="78" customFormat="1" x14ac:dyDescent="0.25">
      <c r="A16" s="77"/>
      <c r="B16" s="79"/>
      <c r="C16" s="80" t="s">
        <v>285</v>
      </c>
      <c r="D16" s="268"/>
      <c r="E16" s="268"/>
      <c r="F16" s="268">
        <f t="shared" si="1"/>
        <v>0</v>
      </c>
      <c r="G16" s="268"/>
      <c r="H16" s="268"/>
      <c r="I16" s="268">
        <f t="shared" si="2"/>
        <v>0</v>
      </c>
      <c r="J16" s="77"/>
    </row>
    <row r="17" spans="1:10" s="82" customFormat="1" x14ac:dyDescent="0.25">
      <c r="A17" s="81"/>
      <c r="B17" s="79"/>
      <c r="C17" s="80" t="s">
        <v>286</v>
      </c>
      <c r="D17" s="268"/>
      <c r="E17" s="268"/>
      <c r="F17" s="268">
        <f t="shared" si="1"/>
        <v>0</v>
      </c>
      <c r="G17" s="268"/>
      <c r="H17" s="268"/>
      <c r="I17" s="268">
        <f t="shared" si="2"/>
        <v>0</v>
      </c>
      <c r="J17" s="81"/>
    </row>
    <row r="18" spans="1:10" s="78" customFormat="1" x14ac:dyDescent="0.25">
      <c r="A18" s="77"/>
      <c r="B18" s="79"/>
      <c r="C18" s="80" t="s">
        <v>287</v>
      </c>
      <c r="D18" s="268"/>
      <c r="E18" s="268"/>
      <c r="F18" s="268">
        <f t="shared" si="1"/>
        <v>0</v>
      </c>
      <c r="G18" s="268"/>
      <c r="H18" s="268"/>
      <c r="I18" s="268">
        <f t="shared" si="2"/>
        <v>0</v>
      </c>
      <c r="J18" s="77"/>
    </row>
    <row r="19" spans="1:10" s="78" customFormat="1" x14ac:dyDescent="0.25">
      <c r="A19" s="77"/>
      <c r="B19" s="79"/>
      <c r="C19" s="80" t="s">
        <v>288</v>
      </c>
      <c r="D19" s="268"/>
      <c r="E19" s="268"/>
      <c r="F19" s="268">
        <f t="shared" si="1"/>
        <v>0</v>
      </c>
      <c r="G19" s="268"/>
      <c r="H19" s="268"/>
      <c r="I19" s="268">
        <f t="shared" si="2"/>
        <v>0</v>
      </c>
      <c r="J19" s="77"/>
    </row>
    <row r="20" spans="1:10" s="78" customFormat="1" x14ac:dyDescent="0.25">
      <c r="A20" s="77"/>
      <c r="B20" s="79"/>
      <c r="C20" s="80" t="s">
        <v>256</v>
      </c>
      <c r="D20" s="268"/>
      <c r="E20" s="268"/>
      <c r="F20" s="268">
        <f t="shared" si="1"/>
        <v>0</v>
      </c>
      <c r="G20" s="268"/>
      <c r="H20" s="268"/>
      <c r="I20" s="268">
        <f t="shared" si="2"/>
        <v>0</v>
      </c>
      <c r="J20" s="77"/>
    </row>
    <row r="21" spans="1:10" s="78" customFormat="1" x14ac:dyDescent="0.25">
      <c r="A21" s="77"/>
      <c r="B21" s="79"/>
      <c r="C21" s="80"/>
      <c r="D21" s="268"/>
      <c r="E21" s="268"/>
      <c r="F21" s="268"/>
      <c r="G21" s="268"/>
      <c r="H21" s="268"/>
      <c r="I21" s="268"/>
      <c r="J21" s="77"/>
    </row>
    <row r="22" spans="1:10" s="78" customFormat="1" x14ac:dyDescent="0.25">
      <c r="A22" s="77"/>
      <c r="B22" s="442" t="s">
        <v>289</v>
      </c>
      <c r="C22" s="443"/>
      <c r="D22" s="276">
        <f>SUM(D23:D29)</f>
        <v>0</v>
      </c>
      <c r="E22" s="276">
        <f t="shared" ref="E22" si="3">SUM(E23:E29)</f>
        <v>0</v>
      </c>
      <c r="F22" s="276">
        <f>+D22+E22</f>
        <v>0</v>
      </c>
      <c r="G22" s="276">
        <f t="shared" ref="G22" si="4">SUM(G23:G29)</f>
        <v>0</v>
      </c>
      <c r="H22" s="276">
        <f t="shared" ref="H22" si="5">SUM(H23:H29)</f>
        <v>0</v>
      </c>
      <c r="I22" s="276">
        <f>+F22-G22</f>
        <v>0</v>
      </c>
      <c r="J22" s="77"/>
    </row>
    <row r="23" spans="1:10" s="78" customFormat="1" x14ac:dyDescent="0.25">
      <c r="A23" s="77"/>
      <c r="B23" s="79"/>
      <c r="C23" s="80" t="s">
        <v>290</v>
      </c>
      <c r="D23" s="277"/>
      <c r="E23" s="277"/>
      <c r="F23" s="268">
        <f t="shared" ref="F23:F29" si="6">+D23+E23</f>
        <v>0</v>
      </c>
      <c r="G23" s="277"/>
      <c r="H23" s="277"/>
      <c r="I23" s="268">
        <f t="shared" ref="I23:I29" si="7">+F23-G23</f>
        <v>0</v>
      </c>
      <c r="J23" s="77"/>
    </row>
    <row r="24" spans="1:10" s="78" customFormat="1" x14ac:dyDescent="0.25">
      <c r="A24" s="77"/>
      <c r="B24" s="79"/>
      <c r="C24" s="80" t="s">
        <v>291</v>
      </c>
      <c r="D24" s="277"/>
      <c r="E24" s="277"/>
      <c r="F24" s="268">
        <f t="shared" si="6"/>
        <v>0</v>
      </c>
      <c r="G24" s="277"/>
      <c r="H24" s="277"/>
      <c r="I24" s="268">
        <f t="shared" si="7"/>
        <v>0</v>
      </c>
      <c r="J24" s="77"/>
    </row>
    <row r="25" spans="1:10" s="78" customFormat="1" x14ac:dyDescent="0.25">
      <c r="A25" s="77"/>
      <c r="B25" s="79"/>
      <c r="C25" s="80" t="s">
        <v>292</v>
      </c>
      <c r="D25" s="277"/>
      <c r="E25" s="277"/>
      <c r="F25" s="268">
        <f t="shared" si="6"/>
        <v>0</v>
      </c>
      <c r="G25" s="277"/>
      <c r="H25" s="277"/>
      <c r="I25" s="268">
        <f t="shared" si="7"/>
        <v>0</v>
      </c>
      <c r="J25" s="77"/>
    </row>
    <row r="26" spans="1:10" s="82" customFormat="1" x14ac:dyDescent="0.25">
      <c r="A26" s="81"/>
      <c r="B26" s="79"/>
      <c r="C26" s="80" t="s">
        <v>293</v>
      </c>
      <c r="D26" s="277"/>
      <c r="E26" s="277"/>
      <c r="F26" s="268">
        <f t="shared" si="6"/>
        <v>0</v>
      </c>
      <c r="G26" s="277"/>
      <c r="H26" s="277"/>
      <c r="I26" s="268">
        <f t="shared" si="7"/>
        <v>0</v>
      </c>
      <c r="J26" s="81"/>
    </row>
    <row r="27" spans="1:10" s="78" customFormat="1" x14ac:dyDescent="0.25">
      <c r="A27" s="77"/>
      <c r="B27" s="79"/>
      <c r="C27" s="80" t="s">
        <v>294</v>
      </c>
      <c r="D27" s="277"/>
      <c r="E27" s="277"/>
      <c r="F27" s="268">
        <f t="shared" si="6"/>
        <v>0</v>
      </c>
      <c r="G27" s="277"/>
      <c r="H27" s="277"/>
      <c r="I27" s="268">
        <f t="shared" si="7"/>
        <v>0</v>
      </c>
      <c r="J27" s="77"/>
    </row>
    <row r="28" spans="1:10" s="78" customFormat="1" x14ac:dyDescent="0.25">
      <c r="A28" s="77"/>
      <c r="B28" s="79"/>
      <c r="C28" s="80" t="s">
        <v>295</v>
      </c>
      <c r="D28" s="277"/>
      <c r="E28" s="277"/>
      <c r="F28" s="268">
        <f t="shared" si="6"/>
        <v>0</v>
      </c>
      <c r="G28" s="277"/>
      <c r="H28" s="277"/>
      <c r="I28" s="268">
        <f t="shared" si="7"/>
        <v>0</v>
      </c>
      <c r="J28" s="77"/>
    </row>
    <row r="29" spans="1:10" s="78" customFormat="1" x14ac:dyDescent="0.25">
      <c r="A29" s="77"/>
      <c r="B29" s="79"/>
      <c r="C29" s="80" t="s">
        <v>296</v>
      </c>
      <c r="D29" s="277"/>
      <c r="E29" s="277"/>
      <c r="F29" s="268">
        <f t="shared" si="6"/>
        <v>0</v>
      </c>
      <c r="G29" s="277"/>
      <c r="H29" s="277"/>
      <c r="I29" s="268">
        <f t="shared" si="7"/>
        <v>0</v>
      </c>
      <c r="J29" s="77"/>
    </row>
    <row r="30" spans="1:10" s="78" customFormat="1" x14ac:dyDescent="0.25">
      <c r="A30" s="77"/>
      <c r="B30" s="79"/>
      <c r="C30" s="80"/>
      <c r="D30" s="277"/>
      <c r="E30" s="277"/>
      <c r="F30" s="277"/>
      <c r="G30" s="277"/>
      <c r="H30" s="277"/>
      <c r="I30" s="277"/>
      <c r="J30" s="77"/>
    </row>
    <row r="31" spans="1:10" s="78" customFormat="1" x14ac:dyDescent="0.25">
      <c r="A31" s="77"/>
      <c r="B31" s="442" t="s">
        <v>297</v>
      </c>
      <c r="C31" s="443"/>
      <c r="D31" s="278">
        <f>SUM(D32:D40)</f>
        <v>0</v>
      </c>
      <c r="E31" s="278">
        <f>SUM(E32:E40)</f>
        <v>0</v>
      </c>
      <c r="F31" s="278">
        <f>+D31+E31</f>
        <v>0</v>
      </c>
      <c r="G31" s="278">
        <f>SUM(G32:G40)</f>
        <v>0</v>
      </c>
      <c r="H31" s="278">
        <f>SUM(H32:H40)</f>
        <v>0</v>
      </c>
      <c r="I31" s="278">
        <f>+F31-G31</f>
        <v>0</v>
      </c>
      <c r="J31" s="77"/>
    </row>
    <row r="32" spans="1:10" s="78" customFormat="1" x14ac:dyDescent="0.25">
      <c r="A32" s="77"/>
      <c r="B32" s="79"/>
      <c r="C32" s="80" t="s">
        <v>298</v>
      </c>
      <c r="D32" s="277"/>
      <c r="E32" s="277"/>
      <c r="F32" s="277">
        <f t="shared" ref="F32:F40" si="8">+D32+E32</f>
        <v>0</v>
      </c>
      <c r="G32" s="277"/>
      <c r="H32" s="277"/>
      <c r="I32" s="277">
        <f t="shared" ref="I32:I40" si="9">+F32-G32</f>
        <v>0</v>
      </c>
      <c r="J32" s="77"/>
    </row>
    <row r="33" spans="1:10" s="78" customFormat="1" x14ac:dyDescent="0.25">
      <c r="A33" s="77"/>
      <c r="B33" s="79"/>
      <c r="C33" s="80" t="s">
        <v>299</v>
      </c>
      <c r="D33" s="277"/>
      <c r="E33" s="277"/>
      <c r="F33" s="277">
        <f t="shared" si="8"/>
        <v>0</v>
      </c>
      <c r="G33" s="277"/>
      <c r="H33" s="277"/>
      <c r="I33" s="277">
        <f t="shared" si="9"/>
        <v>0</v>
      </c>
      <c r="J33" s="77"/>
    </row>
    <row r="34" spans="1:10" s="78" customFormat="1" x14ac:dyDescent="0.25">
      <c r="A34" s="77"/>
      <c r="B34" s="79"/>
      <c r="C34" s="80" t="s">
        <v>300</v>
      </c>
      <c r="D34" s="277"/>
      <c r="E34" s="277"/>
      <c r="F34" s="277">
        <f t="shared" si="8"/>
        <v>0</v>
      </c>
      <c r="G34" s="277"/>
      <c r="H34" s="277"/>
      <c r="I34" s="277">
        <f t="shared" si="9"/>
        <v>0</v>
      </c>
      <c r="J34" s="77"/>
    </row>
    <row r="35" spans="1:10" s="78" customFormat="1" x14ac:dyDescent="0.25">
      <c r="A35" s="77"/>
      <c r="B35" s="79"/>
      <c r="C35" s="80" t="s">
        <v>301</v>
      </c>
      <c r="D35" s="277"/>
      <c r="E35" s="277"/>
      <c r="F35" s="277">
        <f t="shared" si="8"/>
        <v>0</v>
      </c>
      <c r="G35" s="277"/>
      <c r="H35" s="277"/>
      <c r="I35" s="277">
        <f t="shared" si="9"/>
        <v>0</v>
      </c>
      <c r="J35" s="77"/>
    </row>
    <row r="36" spans="1:10" s="78" customFormat="1" x14ac:dyDescent="0.25">
      <c r="A36" s="77"/>
      <c r="B36" s="79"/>
      <c r="C36" s="80" t="s">
        <v>302</v>
      </c>
      <c r="D36" s="277"/>
      <c r="E36" s="277"/>
      <c r="F36" s="277">
        <f t="shared" si="8"/>
        <v>0</v>
      </c>
      <c r="G36" s="277"/>
      <c r="H36" s="277"/>
      <c r="I36" s="277">
        <f t="shared" si="9"/>
        <v>0</v>
      </c>
      <c r="J36" s="77"/>
    </row>
    <row r="37" spans="1:10" s="82" customFormat="1" x14ac:dyDescent="0.25">
      <c r="A37" s="81"/>
      <c r="B37" s="79"/>
      <c r="C37" s="80" t="s">
        <v>303</v>
      </c>
      <c r="D37" s="277"/>
      <c r="E37" s="277"/>
      <c r="F37" s="277">
        <f t="shared" si="8"/>
        <v>0</v>
      </c>
      <c r="G37" s="277"/>
      <c r="H37" s="277"/>
      <c r="I37" s="277">
        <f t="shared" si="9"/>
        <v>0</v>
      </c>
      <c r="J37" s="81"/>
    </row>
    <row r="38" spans="1:10" s="78" customFormat="1" x14ac:dyDescent="0.25">
      <c r="A38" s="77"/>
      <c r="B38" s="79"/>
      <c r="C38" s="80" t="s">
        <v>304</v>
      </c>
      <c r="D38" s="277"/>
      <c r="E38" s="277"/>
      <c r="F38" s="277">
        <f t="shared" si="8"/>
        <v>0</v>
      </c>
      <c r="G38" s="277"/>
      <c r="H38" s="277"/>
      <c r="I38" s="277">
        <f t="shared" si="9"/>
        <v>0</v>
      </c>
      <c r="J38" s="77"/>
    </row>
    <row r="39" spans="1:10" s="78" customFormat="1" x14ac:dyDescent="0.25">
      <c r="A39" s="77"/>
      <c r="B39" s="79"/>
      <c r="C39" s="80" t="s">
        <v>305</v>
      </c>
      <c r="D39" s="277"/>
      <c r="E39" s="277"/>
      <c r="F39" s="277">
        <f t="shared" si="8"/>
        <v>0</v>
      </c>
      <c r="G39" s="277"/>
      <c r="H39" s="277"/>
      <c r="I39" s="277">
        <f t="shared" si="9"/>
        <v>0</v>
      </c>
      <c r="J39" s="77"/>
    </row>
    <row r="40" spans="1:10" s="78" customFormat="1" x14ac:dyDescent="0.25">
      <c r="A40" s="77"/>
      <c r="B40" s="79"/>
      <c r="C40" s="80" t="s">
        <v>306</v>
      </c>
      <c r="D40" s="277"/>
      <c r="E40" s="277"/>
      <c r="F40" s="277">
        <f t="shared" si="8"/>
        <v>0</v>
      </c>
      <c r="G40" s="277"/>
      <c r="H40" s="277"/>
      <c r="I40" s="277">
        <f t="shared" si="9"/>
        <v>0</v>
      </c>
      <c r="J40" s="77"/>
    </row>
    <row r="41" spans="1:10" s="78" customFormat="1" x14ac:dyDescent="0.25">
      <c r="A41" s="77"/>
      <c r="B41" s="79"/>
      <c r="C41" s="80"/>
      <c r="D41" s="277"/>
      <c r="E41" s="277"/>
      <c r="F41" s="277"/>
      <c r="G41" s="277"/>
      <c r="H41" s="277"/>
      <c r="I41" s="277"/>
      <c r="J41" s="77"/>
    </row>
    <row r="42" spans="1:10" s="78" customFormat="1" x14ac:dyDescent="0.25">
      <c r="A42" s="77"/>
      <c r="B42" s="442" t="s">
        <v>307</v>
      </c>
      <c r="C42" s="443"/>
      <c r="D42" s="278">
        <f>SUM(D43:D46)</f>
        <v>0</v>
      </c>
      <c r="E42" s="278">
        <f>SUM(E43:E46)</f>
        <v>0</v>
      </c>
      <c r="F42" s="278">
        <f>+D42+E42</f>
        <v>0</v>
      </c>
      <c r="G42" s="278">
        <f t="shared" ref="G42:H42" si="10">SUM(G43:G46)</f>
        <v>0</v>
      </c>
      <c r="H42" s="278">
        <f t="shared" si="10"/>
        <v>0</v>
      </c>
      <c r="I42" s="278">
        <f>+F42-G42</f>
        <v>0</v>
      </c>
      <c r="J42" s="77"/>
    </row>
    <row r="43" spans="1:10" s="82" customFormat="1" ht="24" customHeight="1" x14ac:dyDescent="0.25">
      <c r="A43" s="81"/>
      <c r="B43" s="79"/>
      <c r="C43" s="80" t="s">
        <v>308</v>
      </c>
      <c r="D43" s="277"/>
      <c r="E43" s="277"/>
      <c r="F43" s="277">
        <f t="shared" ref="F43:F46" si="11">+D43+E43</f>
        <v>0</v>
      </c>
      <c r="G43" s="277"/>
      <c r="H43" s="277"/>
      <c r="I43" s="277">
        <f t="shared" ref="I43:I46" si="12">+F43-G43</f>
        <v>0</v>
      </c>
      <c r="J43" s="81"/>
    </row>
    <row r="44" spans="1:10" ht="22.5" x14ac:dyDescent="0.25">
      <c r="B44" s="79"/>
      <c r="C44" s="80" t="s">
        <v>309</v>
      </c>
      <c r="D44" s="277"/>
      <c r="E44" s="277"/>
      <c r="F44" s="277">
        <f t="shared" si="11"/>
        <v>0</v>
      </c>
      <c r="G44" s="277"/>
      <c r="H44" s="277"/>
      <c r="I44" s="277">
        <f t="shared" si="12"/>
        <v>0</v>
      </c>
    </row>
    <row r="45" spans="1:10" x14ac:dyDescent="0.25">
      <c r="B45" s="79"/>
      <c r="C45" s="80" t="s">
        <v>310</v>
      </c>
      <c r="D45" s="277"/>
      <c r="E45" s="277"/>
      <c r="F45" s="277">
        <f t="shared" si="11"/>
        <v>0</v>
      </c>
      <c r="G45" s="277"/>
      <c r="H45" s="277"/>
      <c r="I45" s="277">
        <f t="shared" si="12"/>
        <v>0</v>
      </c>
    </row>
    <row r="46" spans="1:10" x14ac:dyDescent="0.25">
      <c r="B46" s="79"/>
      <c r="C46" s="80" t="s">
        <v>311</v>
      </c>
      <c r="D46" s="277"/>
      <c r="E46" s="277"/>
      <c r="F46" s="277">
        <f t="shared" si="11"/>
        <v>0</v>
      </c>
      <c r="G46" s="277"/>
      <c r="H46" s="277"/>
      <c r="I46" s="277">
        <f t="shared" si="12"/>
        <v>0</v>
      </c>
    </row>
    <row r="47" spans="1:10" x14ac:dyDescent="0.25">
      <c r="B47" s="83"/>
      <c r="C47" s="84"/>
      <c r="D47" s="279"/>
      <c r="E47" s="279"/>
      <c r="F47" s="279"/>
      <c r="G47" s="279"/>
      <c r="H47" s="279"/>
      <c r="I47" s="279"/>
    </row>
    <row r="48" spans="1:10" x14ac:dyDescent="0.25">
      <c r="B48" s="85"/>
      <c r="C48" s="86" t="s">
        <v>227</v>
      </c>
      <c r="D48" s="280">
        <f>+D12+D22+D31+D42</f>
        <v>8714409</v>
      </c>
      <c r="E48" s="280">
        <f t="shared" ref="E48:I48" si="13">+E12+E22+E31+E42</f>
        <v>0</v>
      </c>
      <c r="F48" s="280">
        <f t="shared" si="13"/>
        <v>8714409</v>
      </c>
      <c r="G48" s="280">
        <f t="shared" si="13"/>
        <v>1177379</v>
      </c>
      <c r="H48" s="280">
        <f t="shared" si="13"/>
        <v>1177379</v>
      </c>
      <c r="I48" s="280">
        <f t="shared" si="13"/>
        <v>7537030</v>
      </c>
    </row>
    <row r="50" spans="4:9" ht="15.75" x14ac:dyDescent="0.25">
      <c r="D50" s="88" t="str">
        <f>IF(D48=CAdmon!D21," ","ERROR")</f>
        <v xml:space="preserve"> </v>
      </c>
      <c r="E50" s="88" t="str">
        <f>IF(E48=CAdmon!E21," ","ERROR")</f>
        <v xml:space="preserve"> </v>
      </c>
      <c r="F50" s="88" t="str">
        <f>IF(F48=CAdmon!F21," ","ERROR")</f>
        <v xml:space="preserve"> </v>
      </c>
      <c r="G50" s="88" t="str">
        <f>IF(G48=CAdmon!G21," ","ERROR")</f>
        <v xml:space="preserve"> </v>
      </c>
      <c r="H50" s="88" t="str">
        <f>IF(H48=CAdmon!H21," ","ERROR")</f>
        <v xml:space="preserve"> </v>
      </c>
      <c r="I50" s="88" t="str">
        <f>IF(I48=CAdmon!I21," ","ERROR")</f>
        <v xml:space="preserve"> </v>
      </c>
    </row>
  </sheetData>
  <mergeCells count="12">
    <mergeCell ref="I8:I9"/>
    <mergeCell ref="B12:C12"/>
    <mergeCell ref="B22:C22"/>
    <mergeCell ref="B31:C31"/>
    <mergeCell ref="B42:C42"/>
    <mergeCell ref="B8:C10"/>
    <mergeCell ref="D8:H8"/>
    <mergeCell ref="B2:H2"/>
    <mergeCell ref="B3:H3"/>
    <mergeCell ref="B4:H4"/>
    <mergeCell ref="B5:H5"/>
    <mergeCell ref="B6:H6"/>
  </mergeCells>
  <pageMargins left="0.7" right="0.7" top="0.75" bottom="0.75" header="0.3" footer="0.3"/>
  <pageSetup scale="69" orientation="landscape" r:id="rId1"/>
  <ignoredErrors>
    <ignoredError sqref="F22:F29 F31:F40 F42:F46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3" style="93" customWidth="1"/>
    <col min="2" max="2" width="18.5703125" style="93" customWidth="1"/>
    <col min="3" max="3" width="19" style="93" customWidth="1"/>
    <col min="4" max="7" width="11.42578125" style="93"/>
    <col min="8" max="8" width="13.42578125" style="93" customWidth="1"/>
    <col min="9" max="9" width="10" style="93" customWidth="1"/>
    <col min="10" max="10" width="3" style="93" customWidth="1"/>
    <col min="11" max="16384" width="11.42578125" style="93"/>
  </cols>
  <sheetData>
    <row r="1" spans="1:10" ht="20.25" x14ac:dyDescent="0.3">
      <c r="A1" s="92"/>
      <c r="B1" s="444" t="s">
        <v>342</v>
      </c>
      <c r="C1" s="445"/>
      <c r="D1" s="445"/>
      <c r="E1" s="445"/>
      <c r="F1" s="445"/>
      <c r="G1" s="445"/>
      <c r="H1" s="445"/>
      <c r="I1" s="336"/>
      <c r="J1" s="92"/>
    </row>
    <row r="2" spans="1:10" ht="18" x14ac:dyDescent="0.25">
      <c r="A2" s="92"/>
      <c r="B2" s="446" t="s">
        <v>355</v>
      </c>
      <c r="C2" s="447"/>
      <c r="D2" s="447"/>
      <c r="E2" s="447"/>
      <c r="F2" s="447"/>
      <c r="G2" s="447"/>
      <c r="H2" s="447"/>
      <c r="I2" s="337"/>
      <c r="J2" s="92"/>
    </row>
    <row r="3" spans="1:10" ht="15.75" x14ac:dyDescent="0.25">
      <c r="A3" s="92"/>
      <c r="B3" s="448" t="s">
        <v>364</v>
      </c>
      <c r="C3" s="449"/>
      <c r="D3" s="449"/>
      <c r="E3" s="449"/>
      <c r="F3" s="449"/>
      <c r="G3" s="449"/>
      <c r="H3" s="449"/>
      <c r="I3" s="337"/>
      <c r="J3" s="92"/>
    </row>
    <row r="4" spans="1:10" x14ac:dyDescent="0.2">
      <c r="A4" s="92"/>
      <c r="B4" s="450" t="s">
        <v>344</v>
      </c>
      <c r="C4" s="451"/>
      <c r="D4" s="451"/>
      <c r="E4" s="451"/>
      <c r="F4" s="451"/>
      <c r="G4" s="451"/>
      <c r="H4" s="451"/>
      <c r="I4" s="338"/>
      <c r="J4" s="92"/>
    </row>
    <row r="5" spans="1:10" x14ac:dyDescent="0.2">
      <c r="A5" s="92"/>
      <c r="B5" s="92"/>
      <c r="C5" s="92"/>
      <c r="D5" s="92"/>
      <c r="E5" s="92"/>
      <c r="F5" s="92"/>
      <c r="G5" s="92"/>
      <c r="H5" s="92"/>
      <c r="I5" s="92"/>
      <c r="J5" s="92"/>
    </row>
    <row r="6" spans="1:10" x14ac:dyDescent="0.2">
      <c r="A6" s="92"/>
      <c r="B6" s="462" t="s">
        <v>312</v>
      </c>
      <c r="C6" s="462"/>
      <c r="D6" s="462" t="s">
        <v>313</v>
      </c>
      <c r="E6" s="462"/>
      <c r="F6" s="462" t="s">
        <v>314</v>
      </c>
      <c r="G6" s="462"/>
      <c r="H6" s="462" t="s">
        <v>315</v>
      </c>
      <c r="I6" s="462"/>
      <c r="J6" s="92"/>
    </row>
    <row r="7" spans="1:10" x14ac:dyDescent="0.2">
      <c r="A7" s="92"/>
      <c r="B7" s="462"/>
      <c r="C7" s="462"/>
      <c r="D7" s="462" t="s">
        <v>316</v>
      </c>
      <c r="E7" s="462"/>
      <c r="F7" s="462" t="s">
        <v>317</v>
      </c>
      <c r="G7" s="462"/>
      <c r="H7" s="462" t="s">
        <v>318</v>
      </c>
      <c r="I7" s="462"/>
      <c r="J7" s="92"/>
    </row>
    <row r="8" spans="1:10" x14ac:dyDescent="0.2">
      <c r="A8" s="92"/>
      <c r="B8" s="458" t="s">
        <v>319</v>
      </c>
      <c r="C8" s="459"/>
      <c r="D8" s="459"/>
      <c r="E8" s="459"/>
      <c r="F8" s="459"/>
      <c r="G8" s="459"/>
      <c r="H8" s="459"/>
      <c r="I8" s="460"/>
      <c r="J8" s="92"/>
    </row>
    <row r="9" spans="1:10" x14ac:dyDescent="0.2">
      <c r="A9" s="92"/>
      <c r="B9" s="461"/>
      <c r="C9" s="461"/>
      <c r="D9" s="452"/>
      <c r="E9" s="452"/>
      <c r="F9" s="452"/>
      <c r="G9" s="452"/>
      <c r="H9" s="454">
        <f>+D9-F9</f>
        <v>0</v>
      </c>
      <c r="I9" s="455"/>
      <c r="J9" s="92"/>
    </row>
    <row r="10" spans="1:10" x14ac:dyDescent="0.2">
      <c r="A10" s="92"/>
      <c r="B10" s="452"/>
      <c r="C10" s="452"/>
      <c r="D10" s="453"/>
      <c r="E10" s="453"/>
      <c r="F10" s="453"/>
      <c r="G10" s="453"/>
      <c r="H10" s="454">
        <f t="shared" ref="H10:H18" si="0">+D10-F10</f>
        <v>0</v>
      </c>
      <c r="I10" s="455"/>
      <c r="J10" s="92"/>
    </row>
    <row r="11" spans="1:10" ht="15" customHeight="1" x14ac:dyDescent="0.2">
      <c r="A11" s="92"/>
      <c r="B11" s="463" t="s">
        <v>356</v>
      </c>
      <c r="C11" s="464"/>
      <c r="D11" s="464"/>
      <c r="E11" s="464"/>
      <c r="F11" s="464"/>
      <c r="G11" s="465"/>
      <c r="H11" s="454">
        <f t="shared" si="0"/>
        <v>0</v>
      </c>
      <c r="I11" s="455"/>
      <c r="J11" s="92"/>
    </row>
    <row r="12" spans="1:10" x14ac:dyDescent="0.2">
      <c r="A12" s="92"/>
      <c r="B12" s="466"/>
      <c r="C12" s="467"/>
      <c r="D12" s="467"/>
      <c r="E12" s="467"/>
      <c r="F12" s="467"/>
      <c r="G12" s="468"/>
      <c r="H12" s="454">
        <f t="shared" si="0"/>
        <v>0</v>
      </c>
      <c r="I12" s="455"/>
      <c r="J12" s="92"/>
    </row>
    <row r="13" spans="1:10" x14ac:dyDescent="0.2">
      <c r="A13" s="92"/>
      <c r="B13" s="452"/>
      <c r="C13" s="452"/>
      <c r="D13" s="453"/>
      <c r="E13" s="453"/>
      <c r="F13" s="453"/>
      <c r="G13" s="453"/>
      <c r="H13" s="454">
        <f t="shared" si="0"/>
        <v>0</v>
      </c>
      <c r="I13" s="455"/>
      <c r="J13" s="92"/>
    </row>
    <row r="14" spans="1:10" x14ac:dyDescent="0.2">
      <c r="A14" s="92"/>
      <c r="B14" s="452"/>
      <c r="C14" s="452"/>
      <c r="D14" s="453"/>
      <c r="E14" s="453"/>
      <c r="F14" s="453"/>
      <c r="G14" s="453"/>
      <c r="H14" s="454">
        <f t="shared" si="0"/>
        <v>0</v>
      </c>
      <c r="I14" s="455"/>
      <c r="J14" s="92"/>
    </row>
    <row r="15" spans="1:10" x14ac:dyDescent="0.2">
      <c r="A15" s="92"/>
      <c r="B15" s="452"/>
      <c r="C15" s="452"/>
      <c r="D15" s="453"/>
      <c r="E15" s="453"/>
      <c r="F15" s="453"/>
      <c r="G15" s="453"/>
      <c r="H15" s="454">
        <f t="shared" si="0"/>
        <v>0</v>
      </c>
      <c r="I15" s="455"/>
      <c r="J15" s="92"/>
    </row>
    <row r="16" spans="1:10" x14ac:dyDescent="0.2">
      <c r="A16" s="92"/>
      <c r="B16" s="452"/>
      <c r="C16" s="452"/>
      <c r="D16" s="453"/>
      <c r="E16" s="453"/>
      <c r="F16" s="453"/>
      <c r="G16" s="453"/>
      <c r="H16" s="454">
        <f t="shared" si="0"/>
        <v>0</v>
      </c>
      <c r="I16" s="455"/>
      <c r="J16" s="92"/>
    </row>
    <row r="17" spans="1:10" x14ac:dyDescent="0.2">
      <c r="A17" s="92"/>
      <c r="B17" s="452"/>
      <c r="C17" s="452"/>
      <c r="D17" s="453"/>
      <c r="E17" s="453"/>
      <c r="F17" s="453"/>
      <c r="G17" s="453"/>
      <c r="H17" s="454">
        <f t="shared" si="0"/>
        <v>0</v>
      </c>
      <c r="I17" s="455"/>
      <c r="J17" s="92"/>
    </row>
    <row r="18" spans="1:10" x14ac:dyDescent="0.2">
      <c r="A18" s="92"/>
      <c r="B18" s="452" t="s">
        <v>320</v>
      </c>
      <c r="C18" s="452"/>
      <c r="D18" s="453">
        <f>SUM(D9:E17)</f>
        <v>0</v>
      </c>
      <c r="E18" s="453"/>
      <c r="F18" s="453">
        <f>SUM(F9:G17)</f>
        <v>0</v>
      </c>
      <c r="G18" s="453"/>
      <c r="H18" s="454">
        <f t="shared" si="0"/>
        <v>0</v>
      </c>
      <c r="I18" s="455"/>
      <c r="J18" s="92"/>
    </row>
    <row r="19" spans="1:10" x14ac:dyDescent="0.2">
      <c r="A19" s="92"/>
      <c r="B19" s="452"/>
      <c r="C19" s="452"/>
      <c r="D19" s="452"/>
      <c r="E19" s="452"/>
      <c r="F19" s="452"/>
      <c r="G19" s="452"/>
      <c r="H19" s="452"/>
      <c r="I19" s="452"/>
      <c r="J19" s="92"/>
    </row>
    <row r="20" spans="1:10" x14ac:dyDescent="0.2">
      <c r="A20" s="92"/>
      <c r="B20" s="458" t="s">
        <v>321</v>
      </c>
      <c r="C20" s="459"/>
      <c r="D20" s="459"/>
      <c r="E20" s="459"/>
      <c r="F20" s="459"/>
      <c r="G20" s="459"/>
      <c r="H20" s="459"/>
      <c r="I20" s="460"/>
      <c r="J20" s="92"/>
    </row>
    <row r="21" spans="1:10" x14ac:dyDescent="0.2">
      <c r="A21" s="92"/>
      <c r="B21" s="461"/>
      <c r="C21" s="461"/>
      <c r="D21" s="452"/>
      <c r="E21" s="452"/>
      <c r="F21" s="452"/>
      <c r="G21" s="452"/>
      <c r="H21" s="452"/>
      <c r="I21" s="452"/>
      <c r="J21" s="92"/>
    </row>
    <row r="22" spans="1:10" x14ac:dyDescent="0.2">
      <c r="A22" s="92"/>
      <c r="B22" s="452"/>
      <c r="C22" s="452"/>
      <c r="D22" s="453"/>
      <c r="E22" s="453"/>
      <c r="F22" s="453"/>
      <c r="G22" s="453"/>
      <c r="H22" s="454">
        <f>+D22-F22</f>
        <v>0</v>
      </c>
      <c r="I22" s="455"/>
      <c r="J22" s="92"/>
    </row>
    <row r="23" spans="1:10" x14ac:dyDescent="0.2">
      <c r="A23" s="92"/>
      <c r="B23" s="452"/>
      <c r="C23" s="452"/>
      <c r="D23" s="453"/>
      <c r="E23" s="453"/>
      <c r="F23" s="453"/>
      <c r="G23" s="453"/>
      <c r="H23" s="454">
        <f>+D23-F23</f>
        <v>0</v>
      </c>
      <c r="I23" s="455"/>
      <c r="J23" s="92"/>
    </row>
    <row r="24" spans="1:10" x14ac:dyDescent="0.2">
      <c r="A24" s="92"/>
      <c r="B24" s="452"/>
      <c r="C24" s="452"/>
      <c r="D24" s="453"/>
      <c r="E24" s="453"/>
      <c r="F24" s="453"/>
      <c r="G24" s="453"/>
      <c r="H24" s="454">
        <f t="shared" ref="H24:H29" si="1">+D24-F24</f>
        <v>0</v>
      </c>
      <c r="I24" s="455"/>
      <c r="J24" s="92"/>
    </row>
    <row r="25" spans="1:10" x14ac:dyDescent="0.2">
      <c r="A25" s="92"/>
      <c r="B25" s="452"/>
      <c r="C25" s="452"/>
      <c r="D25" s="453"/>
      <c r="E25" s="453"/>
      <c r="F25" s="453"/>
      <c r="G25" s="453"/>
      <c r="H25" s="454">
        <f t="shared" si="1"/>
        <v>0</v>
      </c>
      <c r="I25" s="455"/>
      <c r="J25" s="92"/>
    </row>
    <row r="26" spans="1:10" x14ac:dyDescent="0.2">
      <c r="A26" s="92"/>
      <c r="B26" s="452"/>
      <c r="C26" s="452"/>
      <c r="D26" s="453"/>
      <c r="E26" s="453"/>
      <c r="F26" s="453"/>
      <c r="G26" s="453"/>
      <c r="H26" s="454">
        <f t="shared" si="1"/>
        <v>0</v>
      </c>
      <c r="I26" s="455"/>
      <c r="J26" s="92"/>
    </row>
    <row r="27" spans="1:10" x14ac:dyDescent="0.2">
      <c r="A27" s="92"/>
      <c r="B27" s="452"/>
      <c r="C27" s="452"/>
      <c r="D27" s="453"/>
      <c r="E27" s="453"/>
      <c r="F27" s="453"/>
      <c r="G27" s="453"/>
      <c r="H27" s="454">
        <f t="shared" si="1"/>
        <v>0</v>
      </c>
      <c r="I27" s="455"/>
      <c r="J27" s="92"/>
    </row>
    <row r="28" spans="1:10" x14ac:dyDescent="0.2">
      <c r="A28" s="92"/>
      <c r="B28" s="452"/>
      <c r="C28" s="452"/>
      <c r="D28" s="453"/>
      <c r="E28" s="453"/>
      <c r="F28" s="453"/>
      <c r="G28" s="453"/>
      <c r="H28" s="454">
        <f t="shared" si="1"/>
        <v>0</v>
      </c>
      <c r="I28" s="455"/>
      <c r="J28" s="92"/>
    </row>
    <row r="29" spans="1:10" x14ac:dyDescent="0.2">
      <c r="B29" s="452"/>
      <c r="C29" s="452"/>
      <c r="D29" s="453"/>
      <c r="E29" s="453"/>
      <c r="F29" s="453"/>
      <c r="G29" s="453"/>
      <c r="H29" s="454">
        <f t="shared" si="1"/>
        <v>0</v>
      </c>
      <c r="I29" s="455"/>
    </row>
    <row r="30" spans="1:10" x14ac:dyDescent="0.2">
      <c r="B30" s="452" t="s">
        <v>322</v>
      </c>
      <c r="C30" s="452"/>
      <c r="D30" s="453">
        <f>SUM(D21:E29)</f>
        <v>0</v>
      </c>
      <c r="E30" s="453"/>
      <c r="F30" s="453">
        <f>SUM(F21:G29)</f>
        <v>0</v>
      </c>
      <c r="G30" s="453"/>
      <c r="H30" s="453">
        <f>+D30-F30</f>
        <v>0</v>
      </c>
      <c r="I30" s="453"/>
    </row>
    <row r="31" spans="1:10" x14ac:dyDescent="0.2">
      <c r="B31" s="452"/>
      <c r="C31" s="452"/>
      <c r="D31" s="453"/>
      <c r="E31" s="453"/>
      <c r="F31" s="453"/>
      <c r="G31" s="453"/>
      <c r="H31" s="453"/>
      <c r="I31" s="453"/>
    </row>
    <row r="32" spans="1:10" x14ac:dyDescent="0.2">
      <c r="B32" s="456" t="s">
        <v>130</v>
      </c>
      <c r="C32" s="457"/>
      <c r="D32" s="454">
        <f>+D18+D30</f>
        <v>0</v>
      </c>
      <c r="E32" s="455"/>
      <c r="F32" s="454">
        <f>+F18+F30</f>
        <v>0</v>
      </c>
      <c r="G32" s="455"/>
      <c r="H32" s="454">
        <f>+H18+H30</f>
        <v>0</v>
      </c>
      <c r="I32" s="455"/>
    </row>
    <row r="33" spans="2:9" x14ac:dyDescent="0.2">
      <c r="B33" s="92"/>
      <c r="C33" s="92"/>
      <c r="D33" s="92"/>
      <c r="E33" s="92"/>
      <c r="F33" s="92"/>
      <c r="G33" s="92"/>
      <c r="H33" s="92"/>
      <c r="I33" s="92"/>
    </row>
  </sheetData>
  <mergeCells count="101">
    <mergeCell ref="B6:C6"/>
    <mergeCell ref="D6:E6"/>
    <mergeCell ref="F6:G6"/>
    <mergeCell ref="H6:I6"/>
    <mergeCell ref="B10:C10"/>
    <mergeCell ref="D10:E10"/>
    <mergeCell ref="F10:G10"/>
    <mergeCell ref="H10:I10"/>
    <mergeCell ref="H11:I11"/>
    <mergeCell ref="B7:C7"/>
    <mergeCell ref="D7:E7"/>
    <mergeCell ref="F7:G7"/>
    <mergeCell ref="H7:I7"/>
    <mergeCell ref="B8:I8"/>
    <mergeCell ref="B9:C9"/>
    <mergeCell ref="D9:E9"/>
    <mergeCell ref="F9:G9"/>
    <mergeCell ref="H9:I9"/>
    <mergeCell ref="B11:G12"/>
    <mergeCell ref="B14:C14"/>
    <mergeCell ref="D14:E14"/>
    <mergeCell ref="F14:G14"/>
    <mergeCell ref="H14:I14"/>
    <mergeCell ref="B15:C15"/>
    <mergeCell ref="D15:E15"/>
    <mergeCell ref="F15:G15"/>
    <mergeCell ref="H15:I15"/>
    <mergeCell ref="H12:I12"/>
    <mergeCell ref="B13:C13"/>
    <mergeCell ref="D13:E13"/>
    <mergeCell ref="F13:G13"/>
    <mergeCell ref="H13:I13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23:C23"/>
    <mergeCell ref="D23:E23"/>
    <mergeCell ref="F23:G23"/>
    <mergeCell ref="H23:I23"/>
    <mergeCell ref="B24:C24"/>
    <mergeCell ref="D24:E24"/>
    <mergeCell ref="F24:G24"/>
    <mergeCell ref="H24:I24"/>
    <mergeCell ref="B20:I20"/>
    <mergeCell ref="B21:C21"/>
    <mergeCell ref="D21:E21"/>
    <mergeCell ref="F21:G21"/>
    <mergeCell ref="H21:I21"/>
    <mergeCell ref="B22:C22"/>
    <mergeCell ref="D22:E22"/>
    <mergeCell ref="F22:G22"/>
    <mergeCell ref="H22:I22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1:H1"/>
    <mergeCell ref="B2:H2"/>
    <mergeCell ref="B3:H3"/>
    <mergeCell ref="B4:H4"/>
    <mergeCell ref="B31:C31"/>
    <mergeCell ref="D31:E31"/>
    <mergeCell ref="F31:G31"/>
    <mergeCell ref="H31:I31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</mergeCells>
  <pageMargins left="0.7" right="0.7" top="0.75" bottom="0.75" header="0.3" footer="0.3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sqref="A1:C35"/>
    </sheetView>
  </sheetViews>
  <sheetFormatPr baseColWidth="10" defaultColWidth="11.42578125" defaultRowHeight="11.25" x14ac:dyDescent="0.2"/>
  <cols>
    <col min="1" max="1" width="49.140625" style="17" customWidth="1"/>
    <col min="2" max="2" width="28.85546875" style="17" customWidth="1"/>
    <col min="3" max="3" width="24.42578125" style="17" customWidth="1"/>
    <col min="4" max="16384" width="11.42578125" style="17"/>
  </cols>
  <sheetData>
    <row r="1" spans="1:3" ht="18" x14ac:dyDescent="0.25">
      <c r="A1" s="472" t="s">
        <v>342</v>
      </c>
      <c r="B1" s="473"/>
      <c r="C1" s="339"/>
    </row>
    <row r="2" spans="1:3" ht="18" x14ac:dyDescent="0.25">
      <c r="A2" s="431" t="s">
        <v>357</v>
      </c>
      <c r="B2" s="432"/>
      <c r="C2" s="333"/>
    </row>
    <row r="3" spans="1:3" ht="15.75" x14ac:dyDescent="0.25">
      <c r="A3" s="474" t="s">
        <v>364</v>
      </c>
      <c r="B3" s="475"/>
      <c r="C3" s="333"/>
    </row>
    <row r="4" spans="1:3" ht="15.75" x14ac:dyDescent="0.25">
      <c r="A4" s="476" t="s">
        <v>344</v>
      </c>
      <c r="B4" s="477"/>
      <c r="C4" s="334"/>
    </row>
    <row r="5" spans="1:3" x14ac:dyDescent="0.2">
      <c r="A5" s="16"/>
      <c r="B5" s="16"/>
    </row>
    <row r="6" spans="1:3" x14ac:dyDescent="0.2">
      <c r="A6" s="340" t="s">
        <v>312</v>
      </c>
      <c r="B6" s="340" t="s">
        <v>200</v>
      </c>
      <c r="C6" s="340" t="s">
        <v>224</v>
      </c>
    </row>
    <row r="7" spans="1:3" x14ac:dyDescent="0.2">
      <c r="A7" s="469" t="s">
        <v>319</v>
      </c>
      <c r="B7" s="470"/>
      <c r="C7" s="471"/>
    </row>
    <row r="8" spans="1:3" x14ac:dyDescent="0.2">
      <c r="B8" s="95"/>
      <c r="C8" s="96"/>
    </row>
    <row r="9" spans="1:3" x14ac:dyDescent="0.2">
      <c r="A9" s="95"/>
      <c r="B9" s="95"/>
      <c r="C9" s="96"/>
    </row>
    <row r="10" spans="1:3" ht="11.25" customHeight="1" x14ac:dyDescent="0.2">
      <c r="A10" s="478" t="s">
        <v>356</v>
      </c>
      <c r="B10" s="479"/>
      <c r="C10" s="96"/>
    </row>
    <row r="11" spans="1:3" ht="11.25" customHeight="1" x14ac:dyDescent="0.2">
      <c r="A11" s="480"/>
      <c r="B11" s="481"/>
      <c r="C11" s="96"/>
    </row>
    <row r="12" spans="1:3" x14ac:dyDescent="0.2">
      <c r="A12" s="482"/>
      <c r="B12" s="483"/>
      <c r="C12" s="96"/>
    </row>
    <row r="13" spans="1:3" x14ac:dyDescent="0.2">
      <c r="A13" s="95"/>
      <c r="B13" s="95"/>
      <c r="C13" s="96"/>
    </row>
    <row r="14" spans="1:3" x14ac:dyDescent="0.2">
      <c r="A14" s="95"/>
      <c r="B14" s="95"/>
      <c r="C14" s="96"/>
    </row>
    <row r="15" spans="1:3" x14ac:dyDescent="0.2">
      <c r="A15" s="95"/>
      <c r="B15" s="95"/>
      <c r="C15" s="96"/>
    </row>
    <row r="16" spans="1:3" x14ac:dyDescent="0.2">
      <c r="A16" s="95"/>
      <c r="B16" s="95"/>
      <c r="C16" s="96"/>
    </row>
    <row r="17" spans="1:3" x14ac:dyDescent="0.2">
      <c r="A17" s="95"/>
      <c r="B17" s="95"/>
      <c r="C17" s="96"/>
    </row>
    <row r="18" spans="1:3" x14ac:dyDescent="0.2">
      <c r="A18" s="97" t="s">
        <v>323</v>
      </c>
      <c r="B18" s="95">
        <v>0</v>
      </c>
      <c r="C18" s="95">
        <v>0</v>
      </c>
    </row>
    <row r="19" spans="1:3" x14ac:dyDescent="0.2">
      <c r="A19" s="95"/>
      <c r="B19" s="95"/>
      <c r="C19" s="96"/>
    </row>
    <row r="20" spans="1:3" x14ac:dyDescent="0.2">
      <c r="A20" s="469" t="s">
        <v>321</v>
      </c>
      <c r="B20" s="470"/>
      <c r="C20" s="471"/>
    </row>
    <row r="21" spans="1:3" x14ac:dyDescent="0.2">
      <c r="A21" s="267"/>
      <c r="B21" s="95"/>
      <c r="C21" s="96"/>
    </row>
    <row r="22" spans="1:3" x14ac:dyDescent="0.2">
      <c r="A22" s="95"/>
      <c r="B22" s="95"/>
      <c r="C22" s="96"/>
    </row>
    <row r="23" spans="1:3" x14ac:dyDescent="0.2">
      <c r="A23" s="95"/>
      <c r="B23" s="95"/>
      <c r="C23" s="96"/>
    </row>
    <row r="24" spans="1:3" x14ac:dyDescent="0.2">
      <c r="A24" s="95"/>
      <c r="B24" s="95"/>
      <c r="C24" s="96"/>
    </row>
    <row r="25" spans="1:3" x14ac:dyDescent="0.2">
      <c r="A25" s="95"/>
      <c r="B25" s="95"/>
      <c r="C25" s="96"/>
    </row>
    <row r="26" spans="1:3" x14ac:dyDescent="0.2">
      <c r="A26" s="95"/>
      <c r="B26" s="95"/>
      <c r="C26" s="96"/>
    </row>
    <row r="27" spans="1:3" x14ac:dyDescent="0.2">
      <c r="A27" s="95"/>
      <c r="B27" s="95"/>
      <c r="C27" s="96"/>
    </row>
    <row r="28" spans="1:3" x14ac:dyDescent="0.2">
      <c r="A28" s="95"/>
      <c r="B28" s="95"/>
      <c r="C28" s="96"/>
    </row>
    <row r="29" spans="1:3" x14ac:dyDescent="0.2">
      <c r="A29" s="95"/>
      <c r="B29" s="95"/>
      <c r="C29" s="96"/>
    </row>
    <row r="30" spans="1:3" x14ac:dyDescent="0.2">
      <c r="A30" s="95"/>
      <c r="B30" s="95"/>
      <c r="C30" s="96"/>
    </row>
    <row r="31" spans="1:3" x14ac:dyDescent="0.2">
      <c r="A31" s="95"/>
      <c r="B31" s="95"/>
      <c r="C31" s="96"/>
    </row>
    <row r="32" spans="1:3" x14ac:dyDescent="0.2">
      <c r="A32" s="95"/>
      <c r="B32" s="95"/>
      <c r="C32" s="96"/>
    </row>
    <row r="33" spans="1:3" x14ac:dyDescent="0.2">
      <c r="A33" s="97" t="s">
        <v>324</v>
      </c>
      <c r="B33" s="95">
        <v>0</v>
      </c>
      <c r="C33" s="95">
        <v>0</v>
      </c>
    </row>
    <row r="34" spans="1:3" x14ac:dyDescent="0.2">
      <c r="A34" s="95"/>
      <c r="B34" s="95"/>
      <c r="C34" s="96"/>
    </row>
    <row r="35" spans="1:3" x14ac:dyDescent="0.2">
      <c r="A35" s="97" t="s">
        <v>130</v>
      </c>
      <c r="B35" s="98">
        <v>0</v>
      </c>
      <c r="C35" s="98">
        <v>0</v>
      </c>
    </row>
  </sheetData>
  <mergeCells count="7">
    <mergeCell ref="A20:C20"/>
    <mergeCell ref="A7:C7"/>
    <mergeCell ref="A1:B1"/>
    <mergeCell ref="A2:B2"/>
    <mergeCell ref="A3:B3"/>
    <mergeCell ref="A4:B4"/>
    <mergeCell ref="A10:B12"/>
  </mergeCells>
  <pageMargins left="0.7" right="0.7" top="0.75" bottom="0.75" header="0.3" footer="0.3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4" sqref="A4:C4"/>
    </sheetView>
  </sheetViews>
  <sheetFormatPr baseColWidth="10" defaultColWidth="11.42578125" defaultRowHeight="15" x14ac:dyDescent="0.25"/>
  <cols>
    <col min="1" max="1" width="5.7109375" customWidth="1"/>
    <col min="2" max="2" width="57" customWidth="1"/>
    <col min="6" max="6" width="4.28515625" style="51" customWidth="1"/>
  </cols>
  <sheetData>
    <row r="1" spans="1:8" ht="18" x14ac:dyDescent="0.25">
      <c r="A1" s="472" t="s">
        <v>342</v>
      </c>
      <c r="B1" s="473"/>
      <c r="C1" s="473"/>
      <c r="D1" s="342"/>
      <c r="E1" s="343"/>
    </row>
    <row r="2" spans="1:8" ht="18" x14ac:dyDescent="0.25">
      <c r="A2" s="431" t="s">
        <v>360</v>
      </c>
      <c r="B2" s="432"/>
      <c r="C2" s="432"/>
      <c r="D2" s="341"/>
      <c r="E2" s="344"/>
    </row>
    <row r="3" spans="1:8" ht="15.75" x14ac:dyDescent="0.25">
      <c r="A3" s="474" t="s">
        <v>364</v>
      </c>
      <c r="B3" s="475"/>
      <c r="C3" s="475"/>
      <c r="D3" s="341"/>
      <c r="E3" s="344"/>
    </row>
    <row r="4" spans="1:8" ht="15.75" x14ac:dyDescent="0.25">
      <c r="A4" s="476" t="s">
        <v>344</v>
      </c>
      <c r="B4" s="477"/>
      <c r="C4" s="477"/>
      <c r="D4" s="345"/>
      <c r="E4" s="346"/>
    </row>
    <row r="5" spans="1:8" x14ac:dyDescent="0.25">
      <c r="A5" s="16"/>
      <c r="B5" s="16"/>
      <c r="C5" s="16"/>
      <c r="D5" s="16"/>
      <c r="E5" s="16"/>
    </row>
    <row r="6" spans="1:8" x14ac:dyDescent="0.25">
      <c r="A6" s="433" t="s">
        <v>73</v>
      </c>
      <c r="B6" s="433"/>
      <c r="C6" s="335" t="s">
        <v>197</v>
      </c>
      <c r="D6" s="335" t="s">
        <v>200</v>
      </c>
      <c r="E6" s="335" t="s">
        <v>361</v>
      </c>
    </row>
    <row r="7" spans="1:8" ht="6.75" customHeight="1" thickBot="1" x14ac:dyDescent="0.3">
      <c r="A7" s="63"/>
      <c r="B7" s="64"/>
      <c r="C7" s="65"/>
      <c r="D7" s="65"/>
      <c r="E7" s="65"/>
    </row>
    <row r="8" spans="1:8" ht="15.75" thickBot="1" x14ac:dyDescent="0.3">
      <c r="A8" s="89"/>
      <c r="B8" s="90" t="s">
        <v>325</v>
      </c>
      <c r="C8" s="281">
        <f>+C9+C10</f>
        <v>3500000</v>
      </c>
      <c r="D8" s="281">
        <f t="shared" ref="D8:E8" si="0">+D9+D10</f>
        <v>6126975</v>
      </c>
      <c r="E8" s="281">
        <f t="shared" si="0"/>
        <v>6126975</v>
      </c>
    </row>
    <row r="9" spans="1:8" x14ac:dyDescent="0.25">
      <c r="A9" s="484" t="s">
        <v>334</v>
      </c>
      <c r="B9" s="485"/>
      <c r="C9" s="282">
        <f>+EAI!F54</f>
        <v>3500000</v>
      </c>
      <c r="D9" s="282">
        <f>+EAI!G54</f>
        <v>6126975</v>
      </c>
      <c r="E9" s="282">
        <f>+EAI!H54</f>
        <v>6126975</v>
      </c>
    </row>
    <row r="10" spans="1:8" x14ac:dyDescent="0.25">
      <c r="A10" s="486" t="s">
        <v>335</v>
      </c>
      <c r="B10" s="487"/>
      <c r="C10" s="283">
        <f>+EAI!D46</f>
        <v>0</v>
      </c>
      <c r="D10" s="283">
        <f>+EAI!G46</f>
        <v>0</v>
      </c>
      <c r="E10" s="283">
        <f>+EAI!H46</f>
        <v>0</v>
      </c>
    </row>
    <row r="11" spans="1:8" ht="5.25" customHeight="1" thickBot="1" x14ac:dyDescent="0.3">
      <c r="A11" s="52"/>
      <c r="B11" s="53"/>
      <c r="C11" s="272"/>
      <c r="D11" s="272"/>
      <c r="E11" s="272"/>
    </row>
    <row r="12" spans="1:8" ht="15.75" thickBot="1" x14ac:dyDescent="0.3">
      <c r="A12" s="91"/>
      <c r="B12" s="90" t="s">
        <v>326</v>
      </c>
      <c r="C12" s="281">
        <f>+C13+C14</f>
        <v>8714409</v>
      </c>
      <c r="D12" s="281">
        <f t="shared" ref="D12:E12" si="1">+D13+D14</f>
        <v>1177379</v>
      </c>
      <c r="E12" s="281">
        <f t="shared" si="1"/>
        <v>1177379</v>
      </c>
    </row>
    <row r="13" spans="1:8" x14ac:dyDescent="0.25">
      <c r="A13" s="488" t="s">
        <v>336</v>
      </c>
      <c r="B13" s="489"/>
      <c r="C13" s="282">
        <f>+COG!F82</f>
        <v>8714409</v>
      </c>
      <c r="D13" s="282">
        <f>+COG!G82</f>
        <v>1177379</v>
      </c>
      <c r="E13" s="282">
        <f>+COG!H82</f>
        <v>1177379</v>
      </c>
    </row>
    <row r="14" spans="1:8" x14ac:dyDescent="0.25">
      <c r="A14" s="486" t="s">
        <v>337</v>
      </c>
      <c r="B14" s="487"/>
      <c r="C14" s="283"/>
      <c r="D14" s="283"/>
      <c r="E14" s="283"/>
    </row>
    <row r="15" spans="1:8" ht="6.75" customHeight="1" thickBot="1" x14ac:dyDescent="0.3">
      <c r="A15" s="67"/>
      <c r="B15" s="66"/>
      <c r="C15" s="272"/>
      <c r="D15" s="272"/>
      <c r="E15" s="272"/>
    </row>
    <row r="16" spans="1:8" ht="15.75" thickBot="1" x14ac:dyDescent="0.3">
      <c r="A16" s="89"/>
      <c r="B16" s="90" t="s">
        <v>327</v>
      </c>
      <c r="C16" s="281">
        <f>+C8-C12</f>
        <v>-5214409</v>
      </c>
      <c r="D16" s="281">
        <f t="shared" ref="D16:E16" si="2">+D8-D12</f>
        <v>4949596</v>
      </c>
      <c r="E16" s="281">
        <f t="shared" si="2"/>
        <v>4949596</v>
      </c>
      <c r="G16" t="str">
        <f>IF(D16=EVHP!F34," ","ERROR DEVENGADO")</f>
        <v xml:space="preserve"> </v>
      </c>
      <c r="H16" t="str">
        <f>IF(E16=EVHP!F34," ","ERROR PAGADO")</f>
        <v xml:space="preserve"> </v>
      </c>
    </row>
    <row r="17" spans="1:5" ht="6" customHeight="1" x14ac:dyDescent="0.25">
      <c r="A17" s="16"/>
      <c r="B17" s="16"/>
      <c r="C17" s="284"/>
      <c r="D17" s="284"/>
      <c r="E17" s="284"/>
    </row>
    <row r="18" spans="1:5" x14ac:dyDescent="0.25">
      <c r="A18" s="433" t="s">
        <v>73</v>
      </c>
      <c r="B18" s="433"/>
      <c r="C18" s="347" t="s">
        <v>197</v>
      </c>
      <c r="D18" s="347" t="s">
        <v>200</v>
      </c>
      <c r="E18" s="347" t="s">
        <v>361</v>
      </c>
    </row>
    <row r="19" spans="1:5" ht="7.5" customHeight="1" x14ac:dyDescent="0.25">
      <c r="A19" s="63"/>
      <c r="B19" s="64"/>
      <c r="C19" s="285"/>
      <c r="D19" s="285"/>
      <c r="E19" s="285"/>
    </row>
    <row r="20" spans="1:5" x14ac:dyDescent="0.25">
      <c r="A20" s="490" t="s">
        <v>328</v>
      </c>
      <c r="B20" s="491"/>
      <c r="C20" s="283">
        <f>+C16</f>
        <v>-5214409</v>
      </c>
      <c r="D20" s="283">
        <f t="shared" ref="D20:E20" si="3">+D16</f>
        <v>4949596</v>
      </c>
      <c r="E20" s="283">
        <f t="shared" si="3"/>
        <v>4949596</v>
      </c>
    </row>
    <row r="21" spans="1:5" x14ac:dyDescent="0.25">
      <c r="A21" s="52"/>
      <c r="B21" s="53"/>
      <c r="C21" s="272"/>
      <c r="D21" s="272"/>
      <c r="E21" s="272"/>
    </row>
    <row r="22" spans="1:5" x14ac:dyDescent="0.25">
      <c r="A22" s="490" t="s">
        <v>329</v>
      </c>
      <c r="B22" s="491"/>
      <c r="C22" s="283"/>
      <c r="D22" s="283"/>
      <c r="E22" s="283"/>
    </row>
    <row r="23" spans="1:5" ht="5.25" customHeight="1" thickBot="1" x14ac:dyDescent="0.3">
      <c r="A23" s="67"/>
      <c r="B23" s="66"/>
      <c r="C23" s="272"/>
      <c r="D23" s="272"/>
      <c r="E23" s="272"/>
    </row>
    <row r="24" spans="1:5" ht="15.75" thickBot="1" x14ac:dyDescent="0.3">
      <c r="A24" s="91"/>
      <c r="B24" s="90" t="s">
        <v>330</v>
      </c>
      <c r="C24" s="286">
        <f>+C20-C22</f>
        <v>-5214409</v>
      </c>
      <c r="D24" s="286">
        <f t="shared" ref="D24:E24" si="4">+D20-D22</f>
        <v>4949596</v>
      </c>
      <c r="E24" s="286">
        <f t="shared" si="4"/>
        <v>4949596</v>
      </c>
    </row>
    <row r="25" spans="1:5" ht="5.25" customHeight="1" x14ac:dyDescent="0.25">
      <c r="A25" s="16"/>
      <c r="B25" s="16"/>
      <c r="C25" s="284"/>
      <c r="D25" s="284"/>
      <c r="E25" s="284"/>
    </row>
    <row r="26" spans="1:5" x14ac:dyDescent="0.25">
      <c r="A26" s="433" t="s">
        <v>73</v>
      </c>
      <c r="B26" s="433"/>
      <c r="C26" s="347" t="s">
        <v>197</v>
      </c>
      <c r="D26" s="347" t="s">
        <v>200</v>
      </c>
      <c r="E26" s="347" t="s">
        <v>361</v>
      </c>
    </row>
    <row r="27" spans="1:5" ht="3.75" customHeight="1" x14ac:dyDescent="0.25">
      <c r="A27" s="63"/>
      <c r="B27" s="64"/>
      <c r="C27" s="285"/>
      <c r="D27" s="285"/>
      <c r="E27" s="285"/>
    </row>
    <row r="28" spans="1:5" x14ac:dyDescent="0.25">
      <c r="A28" s="490" t="s">
        <v>331</v>
      </c>
      <c r="B28" s="491"/>
      <c r="C28" s="283"/>
      <c r="D28" s="283"/>
      <c r="E28" s="283"/>
    </row>
    <row r="29" spans="1:5" s="51" customFormat="1" x14ac:dyDescent="0.25">
      <c r="A29" s="52"/>
      <c r="B29" s="53"/>
      <c r="C29" s="272"/>
      <c r="D29" s="272"/>
      <c r="E29" s="272"/>
    </row>
    <row r="30" spans="1:5" ht="23.25" customHeight="1" x14ac:dyDescent="0.25">
      <c r="A30" s="490" t="s">
        <v>332</v>
      </c>
      <c r="B30" s="491"/>
      <c r="C30" s="283"/>
      <c r="D30" s="283"/>
      <c r="E30" s="283"/>
    </row>
    <row r="31" spans="1:5" ht="28.5" customHeight="1" thickBot="1" x14ac:dyDescent="0.3">
      <c r="A31" s="68"/>
      <c r="B31" s="69"/>
      <c r="C31" s="282"/>
      <c r="D31" s="282"/>
      <c r="E31" s="282"/>
    </row>
    <row r="32" spans="1:5" ht="15.75" thickBot="1" x14ac:dyDescent="0.3">
      <c r="A32" s="91"/>
      <c r="B32" s="90" t="s">
        <v>333</v>
      </c>
      <c r="C32" s="286">
        <f>+C28-C30</f>
        <v>0</v>
      </c>
      <c r="D32" s="286">
        <f t="shared" ref="D32:E32" si="5">+D28-D30</f>
        <v>0</v>
      </c>
      <c r="E32" s="286">
        <f t="shared" si="5"/>
        <v>0</v>
      </c>
    </row>
    <row r="33" spans="1:5" s="51" customFormat="1" x14ac:dyDescent="0.25">
      <c r="A33" s="16"/>
      <c r="B33" s="16"/>
      <c r="C33" s="16"/>
      <c r="D33" s="16"/>
      <c r="E33" s="16"/>
    </row>
    <row r="34" spans="1:5" x14ac:dyDescent="0.25">
      <c r="A34" s="492" t="s">
        <v>363</v>
      </c>
      <c r="B34" s="492"/>
      <c r="C34" s="492"/>
      <c r="D34" s="492"/>
      <c r="E34" s="492"/>
    </row>
    <row r="35" spans="1:5" x14ac:dyDescent="0.25">
      <c r="A35" s="492"/>
      <c r="B35" s="492"/>
      <c r="C35" s="492"/>
      <c r="D35" s="492"/>
      <c r="E35" s="492"/>
    </row>
    <row r="36" spans="1:5" x14ac:dyDescent="0.25">
      <c r="A36" s="51"/>
      <c r="B36" s="51"/>
      <c r="C36" s="51"/>
      <c r="D36" s="51"/>
      <c r="E36" s="51"/>
    </row>
  </sheetData>
  <mergeCells count="16">
    <mergeCell ref="A34:E35"/>
    <mergeCell ref="A28:B28"/>
    <mergeCell ref="A30:B30"/>
    <mergeCell ref="A2:C2"/>
    <mergeCell ref="A3:C3"/>
    <mergeCell ref="A1:C1"/>
    <mergeCell ref="A4:C4"/>
    <mergeCell ref="A26:B26"/>
    <mergeCell ref="A6:B6"/>
    <mergeCell ref="A9:B9"/>
    <mergeCell ref="A10:B10"/>
    <mergeCell ref="A13:B13"/>
    <mergeCell ref="A14:B14"/>
    <mergeCell ref="A18:B18"/>
    <mergeCell ref="A20:B20"/>
    <mergeCell ref="A22:B22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opLeftCell="B1" zoomScale="80" zoomScaleNormal="80" zoomScalePageLayoutView="80" workbookViewId="0">
      <selection activeCell="C4" sqref="C4:I4"/>
    </sheetView>
  </sheetViews>
  <sheetFormatPr baseColWidth="10" defaultColWidth="11.42578125" defaultRowHeight="12" x14ac:dyDescent="0.2"/>
  <cols>
    <col min="1" max="1" width="4.85546875" style="103" customWidth="1"/>
    <col min="2" max="2" width="27.5703125" style="104" customWidth="1"/>
    <col min="3" max="3" width="37.85546875" style="103" customWidth="1"/>
    <col min="4" max="5" width="21" style="103" customWidth="1"/>
    <col min="6" max="6" width="11" style="105" customWidth="1"/>
    <col min="7" max="8" width="27.5703125" style="103" customWidth="1"/>
    <col min="9" max="10" width="21" style="103" customWidth="1"/>
    <col min="11" max="11" width="4.85546875" style="94" customWidth="1"/>
    <col min="12" max="12" width="1.7109375" style="102" customWidth="1"/>
    <col min="13" max="16384" width="11.42578125" style="103"/>
  </cols>
  <sheetData>
    <row r="1" spans="1:12" ht="27.75" x14ac:dyDescent="0.4">
      <c r="A1" s="292"/>
      <c r="B1" s="293"/>
      <c r="C1" s="349" t="s">
        <v>342</v>
      </c>
      <c r="D1" s="349"/>
      <c r="E1" s="349"/>
      <c r="F1" s="349"/>
      <c r="G1" s="349"/>
      <c r="H1" s="349"/>
      <c r="I1" s="349"/>
      <c r="J1" s="293"/>
      <c r="K1" s="294"/>
      <c r="L1" s="104"/>
    </row>
    <row r="2" spans="1:12" ht="23.25" x14ac:dyDescent="0.35">
      <c r="A2" s="295"/>
      <c r="B2" s="287"/>
      <c r="C2" s="350" t="s">
        <v>365</v>
      </c>
      <c r="D2" s="350"/>
      <c r="E2" s="350"/>
      <c r="F2" s="350"/>
      <c r="G2" s="350"/>
      <c r="H2" s="350"/>
      <c r="I2" s="350"/>
      <c r="J2" s="287"/>
      <c r="K2" s="296"/>
    </row>
    <row r="3" spans="1:12" ht="23.25" x14ac:dyDescent="0.35">
      <c r="A3" s="295"/>
      <c r="B3" s="287"/>
      <c r="C3" s="350" t="s">
        <v>364</v>
      </c>
      <c r="D3" s="350"/>
      <c r="E3" s="350"/>
      <c r="F3" s="350"/>
      <c r="G3" s="350"/>
      <c r="H3" s="350"/>
      <c r="I3" s="350"/>
      <c r="J3" s="287"/>
      <c r="K3" s="296"/>
    </row>
    <row r="4" spans="1:12" ht="20.25" x14ac:dyDescent="0.3">
      <c r="A4" s="295"/>
      <c r="B4" s="287"/>
      <c r="C4" s="351" t="s">
        <v>344</v>
      </c>
      <c r="D4" s="351"/>
      <c r="E4" s="351"/>
      <c r="F4" s="351"/>
      <c r="G4" s="351"/>
      <c r="H4" s="351"/>
      <c r="I4" s="351"/>
      <c r="J4" s="287"/>
      <c r="K4" s="296"/>
    </row>
    <row r="5" spans="1:12" ht="20.100000000000001" customHeight="1" x14ac:dyDescent="0.2">
      <c r="A5" s="288"/>
      <c r="B5" s="348" t="s">
        <v>73</v>
      </c>
      <c r="C5" s="348"/>
      <c r="D5" s="289">
        <v>2016</v>
      </c>
      <c r="E5" s="289">
        <v>2015</v>
      </c>
      <c r="F5" s="290"/>
      <c r="G5" s="348" t="s">
        <v>73</v>
      </c>
      <c r="H5" s="348"/>
      <c r="I5" s="289">
        <v>2016</v>
      </c>
      <c r="J5" s="289">
        <v>2015</v>
      </c>
      <c r="K5" s="291"/>
    </row>
    <row r="6" spans="1:12" ht="3" customHeight="1" x14ac:dyDescent="0.2">
      <c r="A6" s="109"/>
      <c r="B6" s="106"/>
      <c r="C6" s="106"/>
      <c r="D6" s="106"/>
      <c r="E6" s="106"/>
      <c r="F6" s="108"/>
      <c r="G6" s="106"/>
      <c r="H6" s="106"/>
      <c r="I6" s="106"/>
      <c r="J6" s="106"/>
      <c r="K6" s="110"/>
      <c r="L6" s="104"/>
    </row>
    <row r="7" spans="1:12" ht="3" customHeight="1" x14ac:dyDescent="0.2">
      <c r="A7" s="109"/>
      <c r="B7" s="106"/>
      <c r="C7" s="106"/>
      <c r="D7" s="106"/>
      <c r="E7" s="106"/>
      <c r="F7" s="108"/>
      <c r="G7" s="106"/>
      <c r="H7" s="106"/>
      <c r="I7" s="106"/>
      <c r="J7" s="106"/>
      <c r="K7" s="110"/>
    </row>
    <row r="8" spans="1:12" x14ac:dyDescent="0.2">
      <c r="A8" s="111"/>
      <c r="B8" s="354" t="s">
        <v>4</v>
      </c>
      <c r="C8" s="354"/>
      <c r="D8" s="112"/>
      <c r="E8" s="113"/>
      <c r="G8" s="354" t="s">
        <v>5</v>
      </c>
      <c r="H8" s="354"/>
      <c r="I8" s="114"/>
      <c r="J8" s="114"/>
      <c r="K8" s="110"/>
    </row>
    <row r="9" spans="1:12" ht="5.0999999999999996" customHeight="1" x14ac:dyDescent="0.2">
      <c r="A9" s="111"/>
      <c r="B9" s="115"/>
      <c r="C9" s="114"/>
      <c r="D9" s="116"/>
      <c r="E9" s="116"/>
      <c r="G9" s="115"/>
      <c r="H9" s="114"/>
      <c r="I9" s="117"/>
      <c r="J9" s="117"/>
      <c r="K9" s="110"/>
    </row>
    <row r="10" spans="1:12" x14ac:dyDescent="0.2">
      <c r="A10" s="111"/>
      <c r="B10" s="356" t="s">
        <v>6</v>
      </c>
      <c r="C10" s="356"/>
      <c r="D10" s="116"/>
      <c r="E10" s="116"/>
      <c r="G10" s="356" t="s">
        <v>7</v>
      </c>
      <c r="H10" s="356"/>
      <c r="I10" s="116"/>
      <c r="J10" s="116"/>
      <c r="K10" s="110"/>
    </row>
    <row r="11" spans="1:12" ht="5.0999999999999996" customHeight="1" x14ac:dyDescent="0.2">
      <c r="A11" s="111"/>
      <c r="B11" s="118"/>
      <c r="C11" s="119"/>
      <c r="D11" s="116"/>
      <c r="E11" s="116"/>
      <c r="G11" s="118"/>
      <c r="H11" s="119"/>
      <c r="I11" s="116"/>
      <c r="J11" s="116"/>
      <c r="K11" s="110"/>
    </row>
    <row r="12" spans="1:12" x14ac:dyDescent="0.2">
      <c r="A12" s="111"/>
      <c r="B12" s="352" t="s">
        <v>8</v>
      </c>
      <c r="C12" s="352"/>
      <c r="D12" s="120">
        <v>108864983</v>
      </c>
      <c r="E12" s="120">
        <v>106655236</v>
      </c>
      <c r="G12" s="352" t="s">
        <v>9</v>
      </c>
      <c r="H12" s="352"/>
      <c r="I12" s="120">
        <v>351</v>
      </c>
      <c r="J12" s="120">
        <v>6862</v>
      </c>
      <c r="K12" s="110"/>
    </row>
    <row r="13" spans="1:12" x14ac:dyDescent="0.2">
      <c r="A13" s="111"/>
      <c r="B13" s="352" t="s">
        <v>10</v>
      </c>
      <c r="C13" s="352"/>
      <c r="D13" s="120">
        <v>4914484</v>
      </c>
      <c r="E13" s="120">
        <v>6120508</v>
      </c>
      <c r="G13" s="352" t="s">
        <v>11</v>
      </c>
      <c r="H13" s="352"/>
      <c r="I13" s="120">
        <v>0</v>
      </c>
      <c r="J13" s="120">
        <v>0</v>
      </c>
      <c r="K13" s="110"/>
    </row>
    <row r="14" spans="1:12" x14ac:dyDescent="0.2">
      <c r="A14" s="111"/>
      <c r="B14" s="352" t="s">
        <v>12</v>
      </c>
      <c r="C14" s="352"/>
      <c r="D14" s="120">
        <v>0</v>
      </c>
      <c r="E14" s="120">
        <v>0</v>
      </c>
      <c r="G14" s="352" t="s">
        <v>13</v>
      </c>
      <c r="H14" s="352"/>
      <c r="I14" s="120">
        <v>0</v>
      </c>
      <c r="J14" s="120">
        <v>0</v>
      </c>
      <c r="K14" s="110"/>
    </row>
    <row r="15" spans="1:12" x14ac:dyDescent="0.2">
      <c r="A15" s="111"/>
      <c r="B15" s="352" t="s">
        <v>14</v>
      </c>
      <c r="C15" s="352"/>
      <c r="D15" s="120">
        <v>0</v>
      </c>
      <c r="E15" s="120">
        <v>0</v>
      </c>
      <c r="G15" s="352" t="s">
        <v>15</v>
      </c>
      <c r="H15" s="352"/>
      <c r="I15" s="120">
        <v>0</v>
      </c>
      <c r="J15" s="120">
        <v>0</v>
      </c>
      <c r="K15" s="110"/>
    </row>
    <row r="16" spans="1:12" x14ac:dyDescent="0.2">
      <c r="A16" s="111"/>
      <c r="B16" s="352" t="s">
        <v>16</v>
      </c>
      <c r="C16" s="352"/>
      <c r="D16" s="120">
        <v>0</v>
      </c>
      <c r="E16" s="120">
        <v>0</v>
      </c>
      <c r="G16" s="352" t="s">
        <v>17</v>
      </c>
      <c r="H16" s="352"/>
      <c r="I16" s="120">
        <v>0</v>
      </c>
      <c r="J16" s="120">
        <v>0</v>
      </c>
      <c r="K16" s="110"/>
    </row>
    <row r="17" spans="1:11" ht="25.5" customHeight="1" x14ac:dyDescent="0.2">
      <c r="A17" s="111"/>
      <c r="B17" s="352" t="s">
        <v>18</v>
      </c>
      <c r="C17" s="352"/>
      <c r="D17" s="120">
        <v>0</v>
      </c>
      <c r="E17" s="120">
        <v>0</v>
      </c>
      <c r="G17" s="355" t="s">
        <v>19</v>
      </c>
      <c r="H17" s="355"/>
      <c r="I17" s="120">
        <v>103743533</v>
      </c>
      <c r="J17" s="120">
        <v>107554472</v>
      </c>
      <c r="K17" s="110"/>
    </row>
    <row r="18" spans="1:11" x14ac:dyDescent="0.2">
      <c r="A18" s="111"/>
      <c r="B18" s="352" t="s">
        <v>20</v>
      </c>
      <c r="C18" s="352"/>
      <c r="D18" s="120">
        <v>0</v>
      </c>
      <c r="E18" s="120">
        <v>0</v>
      </c>
      <c r="G18" s="352" t="s">
        <v>21</v>
      </c>
      <c r="H18" s="352"/>
      <c r="I18" s="120">
        <v>0</v>
      </c>
      <c r="J18" s="120">
        <v>0</v>
      </c>
      <c r="K18" s="110"/>
    </row>
    <row r="19" spans="1:11" x14ac:dyDescent="0.2">
      <c r="A19" s="111"/>
      <c r="B19" s="121"/>
      <c r="C19" s="122"/>
      <c r="D19" s="123"/>
      <c r="E19" s="123"/>
      <c r="G19" s="352" t="s">
        <v>22</v>
      </c>
      <c r="H19" s="352"/>
      <c r="I19" s="120">
        <v>0</v>
      </c>
      <c r="J19" s="120">
        <v>0</v>
      </c>
      <c r="K19" s="110"/>
    </row>
    <row r="20" spans="1:11" x14ac:dyDescent="0.2">
      <c r="A20" s="124"/>
      <c r="B20" s="356" t="s">
        <v>23</v>
      </c>
      <c r="C20" s="356"/>
      <c r="D20" s="125">
        <f>SUM(D12:D18)</f>
        <v>113779467</v>
      </c>
      <c r="E20" s="125">
        <f>SUM(E12:E18)</f>
        <v>112775744</v>
      </c>
      <c r="F20" s="126"/>
      <c r="G20" s="115"/>
      <c r="H20" s="114"/>
      <c r="I20" s="127"/>
      <c r="J20" s="127"/>
      <c r="K20" s="110"/>
    </row>
    <row r="21" spans="1:11" x14ac:dyDescent="0.2">
      <c r="A21" s="124"/>
      <c r="B21" s="115"/>
      <c r="C21" s="128"/>
      <c r="D21" s="127"/>
      <c r="E21" s="127"/>
      <c r="F21" s="126"/>
      <c r="G21" s="356" t="s">
        <v>24</v>
      </c>
      <c r="H21" s="356"/>
      <c r="I21" s="125">
        <f>SUM(I12:I19)</f>
        <v>103743884</v>
      </c>
      <c r="J21" s="125">
        <f>SUM(J12:J19)</f>
        <v>107561334</v>
      </c>
      <c r="K21" s="110"/>
    </row>
    <row r="22" spans="1:11" x14ac:dyDescent="0.2">
      <c r="A22" s="111"/>
      <c r="B22" s="121"/>
      <c r="C22" s="121"/>
      <c r="D22" s="123"/>
      <c r="E22" s="123"/>
      <c r="G22" s="129"/>
      <c r="H22" s="122"/>
      <c r="I22" s="123"/>
      <c r="J22" s="123"/>
      <c r="K22" s="110"/>
    </row>
    <row r="23" spans="1:11" x14ac:dyDescent="0.2">
      <c r="A23" s="111"/>
      <c r="B23" s="356" t="s">
        <v>25</v>
      </c>
      <c r="C23" s="356"/>
      <c r="D23" s="116"/>
      <c r="E23" s="116"/>
      <c r="G23" s="356" t="s">
        <v>26</v>
      </c>
      <c r="H23" s="356"/>
      <c r="I23" s="116"/>
      <c r="J23" s="116"/>
      <c r="K23" s="110"/>
    </row>
    <row r="24" spans="1:11" x14ac:dyDescent="0.2">
      <c r="A24" s="111"/>
      <c r="B24" s="121"/>
      <c r="C24" s="121"/>
      <c r="D24" s="123"/>
      <c r="E24" s="123"/>
      <c r="G24" s="121"/>
      <c r="H24" s="122"/>
      <c r="I24" s="123"/>
      <c r="J24" s="123"/>
      <c r="K24" s="110"/>
    </row>
    <row r="25" spans="1:11" x14ac:dyDescent="0.2">
      <c r="A25" s="111"/>
      <c r="B25" s="352" t="s">
        <v>27</v>
      </c>
      <c r="C25" s="352"/>
      <c r="D25" s="120">
        <v>0</v>
      </c>
      <c r="E25" s="120">
        <v>0</v>
      </c>
      <c r="G25" s="352" t="s">
        <v>28</v>
      </c>
      <c r="H25" s="352"/>
      <c r="I25" s="120">
        <v>0</v>
      </c>
      <c r="J25" s="120">
        <v>0</v>
      </c>
      <c r="K25" s="110"/>
    </row>
    <row r="26" spans="1:11" x14ac:dyDescent="0.2">
      <c r="A26" s="111"/>
      <c r="B26" s="352" t="s">
        <v>29</v>
      </c>
      <c r="C26" s="352"/>
      <c r="D26" s="120">
        <v>0</v>
      </c>
      <c r="E26" s="120">
        <v>0</v>
      </c>
      <c r="G26" s="352" t="s">
        <v>30</v>
      </c>
      <c r="H26" s="352"/>
      <c r="I26" s="120">
        <v>0</v>
      </c>
      <c r="J26" s="120">
        <v>0</v>
      </c>
      <c r="K26" s="110"/>
    </row>
    <row r="27" spans="1:11" x14ac:dyDescent="0.2">
      <c r="A27" s="111"/>
      <c r="B27" s="352" t="s">
        <v>31</v>
      </c>
      <c r="C27" s="352"/>
      <c r="D27" s="120">
        <v>0</v>
      </c>
      <c r="E27" s="120">
        <v>0</v>
      </c>
      <c r="G27" s="352" t="s">
        <v>32</v>
      </c>
      <c r="H27" s="352"/>
      <c r="I27" s="120">
        <v>0</v>
      </c>
      <c r="J27" s="120">
        <v>0</v>
      </c>
      <c r="K27" s="110"/>
    </row>
    <row r="28" spans="1:11" x14ac:dyDescent="0.2">
      <c r="A28" s="111"/>
      <c r="B28" s="352" t="s">
        <v>33</v>
      </c>
      <c r="C28" s="352"/>
      <c r="D28" s="120">
        <v>771326</v>
      </c>
      <c r="E28" s="120">
        <v>771326</v>
      </c>
      <c r="G28" s="352" t="s">
        <v>34</v>
      </c>
      <c r="H28" s="352"/>
      <c r="I28" s="120">
        <v>0</v>
      </c>
      <c r="J28" s="120">
        <v>0</v>
      </c>
      <c r="K28" s="110"/>
    </row>
    <row r="29" spans="1:11" ht="26.25" customHeight="1" x14ac:dyDescent="0.2">
      <c r="A29" s="111"/>
      <c r="B29" s="352" t="s">
        <v>35</v>
      </c>
      <c r="C29" s="352"/>
      <c r="D29" s="120">
        <v>0</v>
      </c>
      <c r="E29" s="120">
        <v>0</v>
      </c>
      <c r="G29" s="355" t="s">
        <v>36</v>
      </c>
      <c r="H29" s="355"/>
      <c r="I29" s="120">
        <v>0</v>
      </c>
      <c r="J29" s="120">
        <v>0</v>
      </c>
      <c r="K29" s="110"/>
    </row>
    <row r="30" spans="1:11" x14ac:dyDescent="0.2">
      <c r="A30" s="111"/>
      <c r="B30" s="352" t="s">
        <v>37</v>
      </c>
      <c r="C30" s="352"/>
      <c r="D30" s="120">
        <v>-574906</v>
      </c>
      <c r="E30" s="120">
        <v>-574906</v>
      </c>
      <c r="G30" s="352" t="s">
        <v>38</v>
      </c>
      <c r="H30" s="352"/>
      <c r="I30" s="120">
        <v>0</v>
      </c>
      <c r="J30" s="120">
        <v>0</v>
      </c>
      <c r="K30" s="110"/>
    </row>
    <row r="31" spans="1:11" x14ac:dyDescent="0.2">
      <c r="A31" s="111"/>
      <c r="B31" s="352" t="s">
        <v>39</v>
      </c>
      <c r="C31" s="352"/>
      <c r="D31" s="120">
        <v>0</v>
      </c>
      <c r="E31" s="120">
        <v>0</v>
      </c>
      <c r="G31" s="121"/>
      <c r="H31" s="122"/>
      <c r="I31" s="123"/>
      <c r="J31" s="123"/>
      <c r="K31" s="110"/>
    </row>
    <row r="32" spans="1:11" x14ac:dyDescent="0.2">
      <c r="A32" s="111"/>
      <c r="B32" s="352" t="s">
        <v>40</v>
      </c>
      <c r="C32" s="352"/>
      <c r="D32" s="120">
        <v>0</v>
      </c>
      <c r="E32" s="120">
        <v>0</v>
      </c>
      <c r="G32" s="356" t="s">
        <v>41</v>
      </c>
      <c r="H32" s="356"/>
      <c r="I32" s="125">
        <f>SUM(I25:I30)</f>
        <v>0</v>
      </c>
      <c r="J32" s="125">
        <f>SUM(J25:J30)</f>
        <v>0</v>
      </c>
      <c r="K32" s="110"/>
    </row>
    <row r="33" spans="1:11" x14ac:dyDescent="0.2">
      <c r="A33" s="111"/>
      <c r="B33" s="352" t="s">
        <v>42</v>
      </c>
      <c r="C33" s="352"/>
      <c r="D33" s="120">
        <v>0</v>
      </c>
      <c r="E33" s="120">
        <v>0</v>
      </c>
      <c r="G33" s="115"/>
      <c r="H33" s="128"/>
      <c r="I33" s="127"/>
      <c r="J33" s="127"/>
      <c r="K33" s="110"/>
    </row>
    <row r="34" spans="1:11" x14ac:dyDescent="0.2">
      <c r="A34" s="111"/>
      <c r="B34" s="121"/>
      <c r="C34" s="122"/>
      <c r="D34" s="123"/>
      <c r="E34" s="123"/>
      <c r="G34" s="356" t="s">
        <v>180</v>
      </c>
      <c r="H34" s="356"/>
      <c r="I34" s="125">
        <f>I21+I32</f>
        <v>103743884</v>
      </c>
      <c r="J34" s="125">
        <f>J21+J32</f>
        <v>107561334</v>
      </c>
      <c r="K34" s="110"/>
    </row>
    <row r="35" spans="1:11" x14ac:dyDescent="0.2">
      <c r="A35" s="124"/>
      <c r="B35" s="356" t="s">
        <v>44</v>
      </c>
      <c r="C35" s="356"/>
      <c r="D35" s="125">
        <f>SUM(D25:D33)</f>
        <v>196420</v>
      </c>
      <c r="E35" s="125">
        <f>SUM(E25:E33)</f>
        <v>196420</v>
      </c>
      <c r="F35" s="126"/>
      <c r="G35" s="115"/>
      <c r="H35" s="130"/>
      <c r="I35" s="127"/>
      <c r="J35" s="127"/>
      <c r="K35" s="110"/>
    </row>
    <row r="36" spans="1:11" x14ac:dyDescent="0.2">
      <c r="A36" s="111"/>
      <c r="B36" s="121"/>
      <c r="C36" s="115"/>
      <c r="D36" s="123"/>
      <c r="E36" s="123"/>
      <c r="G36" s="354" t="s">
        <v>45</v>
      </c>
      <c r="H36" s="354"/>
      <c r="I36" s="123"/>
      <c r="J36" s="123"/>
      <c r="K36" s="110"/>
    </row>
    <row r="37" spans="1:11" x14ac:dyDescent="0.2">
      <c r="A37" s="111"/>
      <c r="B37" s="356" t="s">
        <v>181</v>
      </c>
      <c r="C37" s="356"/>
      <c r="D37" s="125">
        <f>D20+D35</f>
        <v>113975887</v>
      </c>
      <c r="E37" s="125">
        <f>E20+E35</f>
        <v>112972164</v>
      </c>
      <c r="G37" s="115"/>
      <c r="H37" s="130"/>
      <c r="I37" s="123"/>
      <c r="J37" s="123"/>
      <c r="K37" s="110"/>
    </row>
    <row r="38" spans="1:11" x14ac:dyDescent="0.2">
      <c r="A38" s="111"/>
      <c r="B38" s="121"/>
      <c r="C38" s="121"/>
      <c r="D38" s="123"/>
      <c r="E38" s="123"/>
      <c r="G38" s="356" t="s">
        <v>47</v>
      </c>
      <c r="H38" s="356"/>
      <c r="I38" s="125">
        <f>SUM(I40:I42)</f>
        <v>0</v>
      </c>
      <c r="J38" s="125">
        <f>SUM(J40:J42)</f>
        <v>0</v>
      </c>
      <c r="K38" s="110"/>
    </row>
    <row r="39" spans="1:11" x14ac:dyDescent="0.2">
      <c r="A39" s="111"/>
      <c r="B39" s="121"/>
      <c r="C39" s="121"/>
      <c r="D39" s="123"/>
      <c r="E39" s="123"/>
      <c r="G39" s="121"/>
      <c r="H39" s="113"/>
      <c r="I39" s="123"/>
      <c r="J39" s="123"/>
      <c r="K39" s="110"/>
    </row>
    <row r="40" spans="1:11" x14ac:dyDescent="0.2">
      <c r="A40" s="111"/>
      <c r="B40" s="121"/>
      <c r="C40" s="121"/>
      <c r="D40" s="123"/>
      <c r="E40" s="123"/>
      <c r="G40" s="352" t="s">
        <v>48</v>
      </c>
      <c r="H40" s="352"/>
      <c r="I40" s="120">
        <v>0</v>
      </c>
      <c r="J40" s="120">
        <v>0</v>
      </c>
      <c r="K40" s="110"/>
    </row>
    <row r="41" spans="1:11" x14ac:dyDescent="0.2">
      <c r="A41" s="111"/>
      <c r="B41" s="121"/>
      <c r="C41" s="358"/>
      <c r="D41" s="358"/>
      <c r="E41" s="123"/>
      <c r="G41" s="352" t="s">
        <v>49</v>
      </c>
      <c r="H41" s="352"/>
      <c r="I41" s="120">
        <v>0</v>
      </c>
      <c r="J41" s="120">
        <v>0</v>
      </c>
      <c r="K41" s="110"/>
    </row>
    <row r="42" spans="1:11" x14ac:dyDescent="0.2">
      <c r="A42" s="111"/>
      <c r="B42" s="121"/>
      <c r="C42" s="358"/>
      <c r="D42" s="358"/>
      <c r="E42" s="123"/>
      <c r="G42" s="352" t="s">
        <v>50</v>
      </c>
      <c r="H42" s="352"/>
      <c r="I42" s="120">
        <v>0</v>
      </c>
      <c r="J42" s="120">
        <v>0</v>
      </c>
      <c r="K42" s="110"/>
    </row>
    <row r="43" spans="1:11" x14ac:dyDescent="0.2">
      <c r="A43" s="111"/>
      <c r="B43" s="121"/>
      <c r="C43" s="358"/>
      <c r="D43" s="358"/>
      <c r="E43" s="123"/>
      <c r="G43" s="121"/>
      <c r="H43" s="113"/>
      <c r="I43" s="123"/>
      <c r="J43" s="123"/>
      <c r="K43" s="110"/>
    </row>
    <row r="44" spans="1:11" x14ac:dyDescent="0.2">
      <c r="A44" s="111"/>
      <c r="B44" s="121"/>
      <c r="C44" s="358"/>
      <c r="D44" s="358"/>
      <c r="E44" s="123"/>
      <c r="G44" s="356" t="s">
        <v>51</v>
      </c>
      <c r="H44" s="356"/>
      <c r="I44" s="125">
        <f>SUM(I46:I50)</f>
        <v>10232003</v>
      </c>
      <c r="J44" s="125">
        <f>SUM(J46:J50)</f>
        <v>-560541</v>
      </c>
      <c r="K44" s="110"/>
    </row>
    <row r="45" spans="1:11" x14ac:dyDescent="0.2">
      <c r="A45" s="111"/>
      <c r="B45" s="121"/>
      <c r="C45" s="358"/>
      <c r="D45" s="358"/>
      <c r="E45" s="123"/>
      <c r="G45" s="115"/>
      <c r="H45" s="113"/>
      <c r="I45" s="131"/>
      <c r="J45" s="131"/>
      <c r="K45" s="110"/>
    </row>
    <row r="46" spans="1:11" x14ac:dyDescent="0.2">
      <c r="A46" s="111"/>
      <c r="B46" s="121"/>
      <c r="C46" s="358"/>
      <c r="D46" s="358"/>
      <c r="E46" s="123"/>
      <c r="G46" s="352" t="s">
        <v>52</v>
      </c>
      <c r="H46" s="352"/>
      <c r="I46" s="120">
        <f>+EA!I49</f>
        <v>4949596</v>
      </c>
      <c r="J46" s="120">
        <f>+EA!J49</f>
        <v>-1120943</v>
      </c>
      <c r="K46" s="110"/>
    </row>
    <row r="47" spans="1:11" x14ac:dyDescent="0.2">
      <c r="A47" s="111"/>
      <c r="B47" s="121"/>
      <c r="C47" s="358"/>
      <c r="D47" s="358"/>
      <c r="E47" s="123"/>
      <c r="G47" s="352" t="s">
        <v>53</v>
      </c>
      <c r="H47" s="352"/>
      <c r="I47" s="120">
        <v>5282407</v>
      </c>
      <c r="J47" s="120">
        <v>560402</v>
      </c>
      <c r="K47" s="110"/>
    </row>
    <row r="48" spans="1:11" x14ac:dyDescent="0.2">
      <c r="A48" s="111"/>
      <c r="B48" s="121"/>
      <c r="C48" s="358"/>
      <c r="D48" s="358"/>
      <c r="E48" s="123"/>
      <c r="G48" s="352" t="s">
        <v>54</v>
      </c>
      <c r="H48" s="352"/>
      <c r="I48" s="120">
        <v>0</v>
      </c>
      <c r="J48" s="120">
        <v>0</v>
      </c>
      <c r="K48" s="110"/>
    </row>
    <row r="49" spans="1:11" x14ac:dyDescent="0.2">
      <c r="A49" s="111"/>
      <c r="B49" s="121"/>
      <c r="C49" s="121"/>
      <c r="D49" s="123"/>
      <c r="E49" s="123"/>
      <c r="G49" s="352" t="s">
        <v>55</v>
      </c>
      <c r="H49" s="352"/>
      <c r="I49" s="120">
        <v>0</v>
      </c>
      <c r="J49" s="120">
        <v>0</v>
      </c>
      <c r="K49" s="110"/>
    </row>
    <row r="50" spans="1:11" x14ac:dyDescent="0.2">
      <c r="A50" s="111"/>
      <c r="B50" s="121"/>
      <c r="C50" s="121"/>
      <c r="D50" s="123"/>
      <c r="E50" s="123"/>
      <c r="G50" s="352" t="s">
        <v>56</v>
      </c>
      <c r="H50" s="352"/>
      <c r="I50" s="120">
        <v>0</v>
      </c>
      <c r="J50" s="120">
        <v>0</v>
      </c>
      <c r="K50" s="110"/>
    </row>
    <row r="51" spans="1:11" x14ac:dyDescent="0.2">
      <c r="A51" s="111"/>
      <c r="B51" s="121"/>
      <c r="C51" s="121"/>
      <c r="D51" s="123"/>
      <c r="E51" s="123"/>
      <c r="G51" s="121"/>
      <c r="H51" s="113"/>
      <c r="I51" s="123"/>
      <c r="J51" s="123"/>
      <c r="K51" s="110"/>
    </row>
    <row r="52" spans="1:11" ht="25.5" customHeight="1" x14ac:dyDescent="0.2">
      <c r="A52" s="111"/>
      <c r="B52" s="121"/>
      <c r="C52" s="121"/>
      <c r="D52" s="123"/>
      <c r="E52" s="123"/>
      <c r="G52" s="356" t="s">
        <v>57</v>
      </c>
      <c r="H52" s="356"/>
      <c r="I52" s="125">
        <f>SUM(I54:I55)</f>
        <v>0</v>
      </c>
      <c r="J52" s="125">
        <f>SUM(J54:J55)</f>
        <v>0</v>
      </c>
      <c r="K52" s="110"/>
    </row>
    <row r="53" spans="1:11" x14ac:dyDescent="0.2">
      <c r="A53" s="111"/>
      <c r="B53" s="121"/>
      <c r="C53" s="121"/>
      <c r="D53" s="123"/>
      <c r="E53" s="123"/>
      <c r="G53" s="121"/>
      <c r="H53" s="113"/>
      <c r="I53" s="123"/>
      <c r="J53" s="123"/>
      <c r="K53" s="110"/>
    </row>
    <row r="54" spans="1:11" x14ac:dyDescent="0.2">
      <c r="A54" s="111"/>
      <c r="B54" s="121"/>
      <c r="C54" s="121"/>
      <c r="D54" s="123"/>
      <c r="E54" s="123"/>
      <c r="G54" s="352" t="s">
        <v>58</v>
      </c>
      <c r="H54" s="352"/>
      <c r="I54" s="120">
        <v>0</v>
      </c>
      <c r="J54" s="120">
        <v>0</v>
      </c>
      <c r="K54" s="110"/>
    </row>
    <row r="55" spans="1:11" x14ac:dyDescent="0.2">
      <c r="A55" s="111"/>
      <c r="B55" s="121"/>
      <c r="C55" s="121"/>
      <c r="D55" s="123"/>
      <c r="E55" s="123"/>
      <c r="G55" s="352" t="s">
        <v>59</v>
      </c>
      <c r="H55" s="352"/>
      <c r="I55" s="120">
        <v>0</v>
      </c>
      <c r="J55" s="120">
        <v>0</v>
      </c>
      <c r="K55" s="110"/>
    </row>
    <row r="56" spans="1:11" ht="9.9499999999999993" customHeight="1" x14ac:dyDescent="0.2">
      <c r="A56" s="111"/>
      <c r="B56" s="121"/>
      <c r="C56" s="121"/>
      <c r="D56" s="123"/>
      <c r="E56" s="123"/>
      <c r="G56" s="121"/>
      <c r="H56" s="132"/>
      <c r="I56" s="123"/>
      <c r="J56" s="123"/>
      <c r="K56" s="110"/>
    </row>
    <row r="57" spans="1:11" x14ac:dyDescent="0.2">
      <c r="A57" s="111"/>
      <c r="B57" s="121"/>
      <c r="C57" s="121"/>
      <c r="D57" s="123"/>
      <c r="E57" s="123"/>
      <c r="G57" s="356" t="s">
        <v>60</v>
      </c>
      <c r="H57" s="356"/>
      <c r="I57" s="125">
        <f>I38+I44+I52</f>
        <v>10232003</v>
      </c>
      <c r="J57" s="125">
        <f>J38+J44+J52</f>
        <v>-560541</v>
      </c>
      <c r="K57" s="110"/>
    </row>
    <row r="58" spans="1:11" ht="9.9499999999999993" customHeight="1" x14ac:dyDescent="0.2">
      <c r="A58" s="111"/>
      <c r="B58" s="121"/>
      <c r="C58" s="121"/>
      <c r="D58" s="123"/>
      <c r="E58" s="123"/>
      <c r="G58" s="121"/>
      <c r="H58" s="113"/>
      <c r="I58" s="123"/>
      <c r="J58" s="123"/>
      <c r="K58" s="110"/>
    </row>
    <row r="59" spans="1:11" x14ac:dyDescent="0.2">
      <c r="A59" s="111"/>
      <c r="B59" s="121"/>
      <c r="C59" s="121"/>
      <c r="D59" s="123"/>
      <c r="E59" s="123"/>
      <c r="G59" s="356" t="s">
        <v>182</v>
      </c>
      <c r="H59" s="356"/>
      <c r="I59" s="125">
        <f>I34+I57</f>
        <v>113975887</v>
      </c>
      <c r="J59" s="125">
        <f>J34+J57</f>
        <v>107000793</v>
      </c>
      <c r="K59" s="110"/>
    </row>
    <row r="60" spans="1:11" ht="6" customHeight="1" x14ac:dyDescent="0.2">
      <c r="A60" s="133"/>
      <c r="B60" s="134"/>
      <c r="C60" s="134"/>
      <c r="D60" s="134"/>
      <c r="E60" s="134"/>
      <c r="F60" s="135"/>
      <c r="G60" s="134"/>
      <c r="H60" s="134"/>
      <c r="I60" s="134"/>
      <c r="J60" s="134"/>
      <c r="K60" s="136"/>
    </row>
  </sheetData>
  <sheetProtection formatCells="0" selectLockedCells="1"/>
  <mergeCells count="65">
    <mergeCell ref="B5:C5"/>
    <mergeCell ref="G5:H5"/>
    <mergeCell ref="G15:H15"/>
    <mergeCell ref="B8:C8"/>
    <mergeCell ref="B10:C10"/>
    <mergeCell ref="G10:H10"/>
    <mergeCell ref="B12:C12"/>
    <mergeCell ref="G12:H12"/>
    <mergeCell ref="G8:H8"/>
    <mergeCell ref="G14:H14"/>
    <mergeCell ref="B15:C15"/>
    <mergeCell ref="B27:C27"/>
    <mergeCell ref="G27:H27"/>
    <mergeCell ref="G50:H50"/>
    <mergeCell ref="G52:H52"/>
    <mergeCell ref="B31:C31"/>
    <mergeCell ref="B32:C32"/>
    <mergeCell ref="G32:H32"/>
    <mergeCell ref="G40:H40"/>
    <mergeCell ref="B33:C33"/>
    <mergeCell ref="G34:H34"/>
    <mergeCell ref="B35:C35"/>
    <mergeCell ref="G44:H44"/>
    <mergeCell ref="G46:H46"/>
    <mergeCell ref="G47:H47"/>
    <mergeCell ref="G29:H29"/>
    <mergeCell ref="C41:D48"/>
    <mergeCell ref="G54:H54"/>
    <mergeCell ref="G55:H55"/>
    <mergeCell ref="G41:H41"/>
    <mergeCell ref="G42:H42"/>
    <mergeCell ref="G48:H48"/>
    <mergeCell ref="G49:H49"/>
    <mergeCell ref="G57:H57"/>
    <mergeCell ref="G59:H59"/>
    <mergeCell ref="B20:C20"/>
    <mergeCell ref="G36:H36"/>
    <mergeCell ref="B37:C37"/>
    <mergeCell ref="G38:H38"/>
    <mergeCell ref="B29:C29"/>
    <mergeCell ref="G21:H21"/>
    <mergeCell ref="B23:C23"/>
    <mergeCell ref="B28:C28"/>
    <mergeCell ref="G28:H28"/>
    <mergeCell ref="B26:C26"/>
    <mergeCell ref="G26:H26"/>
    <mergeCell ref="B25:C25"/>
    <mergeCell ref="G25:H25"/>
    <mergeCell ref="B30:C30"/>
    <mergeCell ref="G30:H30"/>
    <mergeCell ref="G23:H23"/>
    <mergeCell ref="G19:H19"/>
    <mergeCell ref="C1:I1"/>
    <mergeCell ref="C2:I2"/>
    <mergeCell ref="C3:I3"/>
    <mergeCell ref="C4:I4"/>
    <mergeCell ref="B16:C16"/>
    <mergeCell ref="G16:H16"/>
    <mergeCell ref="B17:C17"/>
    <mergeCell ref="G17:H17"/>
    <mergeCell ref="B18:C18"/>
    <mergeCell ref="G18:H18"/>
    <mergeCell ref="B13:C13"/>
    <mergeCell ref="G13:H13"/>
    <mergeCell ref="B14:C14"/>
  </mergeCells>
  <conditionalFormatting sqref="C41:D48">
    <cfRule type="expression" dxfId="1" priority="1">
      <formula>$E$37&lt;&gt;$J$59</formula>
    </cfRule>
    <cfRule type="expression" dxfId="0" priority="2">
      <formula>$D$37&lt;&gt;$I$59</formula>
    </cfRule>
  </conditionalFormatting>
  <printOptions horizontalCentered="1" verticalCentered="1"/>
  <pageMargins left="0" right="0" top="0.94488188976377963" bottom="0.59055118110236227" header="0" footer="0"/>
  <pageSetup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80" zoomScaleNormal="80" zoomScalePageLayoutView="80" workbookViewId="0">
      <selection activeCell="C4" sqref="C4:I4"/>
    </sheetView>
  </sheetViews>
  <sheetFormatPr baseColWidth="10" defaultColWidth="11.42578125" defaultRowHeight="12" x14ac:dyDescent="0.2"/>
  <cols>
    <col min="1" max="1" width="4.5703125" style="94" customWidth="1"/>
    <col min="2" max="2" width="24.7109375" style="94" customWidth="1"/>
    <col min="3" max="3" width="40" style="94" customWidth="1"/>
    <col min="4" max="5" width="18.7109375" style="94" customWidth="1"/>
    <col min="6" max="6" width="10.7109375" style="94" customWidth="1"/>
    <col min="7" max="7" width="24.7109375" style="94" customWidth="1"/>
    <col min="8" max="8" width="29.7109375" style="147" customWidth="1"/>
    <col min="9" max="10" width="18.7109375" style="94" customWidth="1"/>
    <col min="11" max="11" width="4.5703125" style="94" customWidth="1"/>
    <col min="12" max="16384" width="11.42578125" style="94"/>
  </cols>
  <sheetData>
    <row r="1" spans="1:11" ht="27.75" x14ac:dyDescent="0.4">
      <c r="A1" s="292"/>
      <c r="B1" s="293"/>
      <c r="C1" s="349" t="s">
        <v>342</v>
      </c>
      <c r="D1" s="349"/>
      <c r="E1" s="349"/>
      <c r="F1" s="349"/>
      <c r="G1" s="349"/>
      <c r="H1" s="349"/>
      <c r="I1" s="349"/>
      <c r="J1" s="293"/>
      <c r="K1" s="294"/>
    </row>
    <row r="2" spans="1:11" ht="23.25" x14ac:dyDescent="0.35">
      <c r="A2" s="295"/>
      <c r="B2" s="287"/>
      <c r="C2" s="350" t="s">
        <v>366</v>
      </c>
      <c r="D2" s="350"/>
      <c r="E2" s="350"/>
      <c r="F2" s="350"/>
      <c r="G2" s="350"/>
      <c r="H2" s="350"/>
      <c r="I2" s="350"/>
      <c r="J2" s="287"/>
      <c r="K2" s="296"/>
    </row>
    <row r="3" spans="1:11" ht="23.25" x14ac:dyDescent="0.35">
      <c r="A3" s="295"/>
      <c r="B3" s="287"/>
      <c r="C3" s="350" t="s">
        <v>364</v>
      </c>
      <c r="D3" s="350"/>
      <c r="E3" s="350"/>
      <c r="F3" s="350"/>
      <c r="G3" s="350"/>
      <c r="H3" s="350"/>
      <c r="I3" s="350"/>
      <c r="J3" s="287"/>
      <c r="K3" s="296"/>
    </row>
    <row r="4" spans="1:11" ht="20.25" x14ac:dyDescent="0.3">
      <c r="A4" s="295"/>
      <c r="B4" s="287"/>
      <c r="C4" s="351" t="s">
        <v>344</v>
      </c>
      <c r="D4" s="351"/>
      <c r="E4" s="351"/>
      <c r="F4" s="351"/>
      <c r="G4" s="351"/>
      <c r="H4" s="351"/>
      <c r="I4" s="351"/>
      <c r="J4" s="287"/>
      <c r="K4" s="296"/>
    </row>
    <row r="5" spans="1:11" ht="20.100000000000001" customHeight="1" x14ac:dyDescent="0.2">
      <c r="A5" s="288"/>
      <c r="B5" s="348" t="s">
        <v>73</v>
      </c>
      <c r="C5" s="348"/>
      <c r="D5" s="289" t="s">
        <v>64</v>
      </c>
      <c r="E5" s="289" t="s">
        <v>65</v>
      </c>
      <c r="F5" s="290"/>
      <c r="G5" s="348" t="s">
        <v>73</v>
      </c>
      <c r="H5" s="348"/>
      <c r="I5" s="289" t="s">
        <v>64</v>
      </c>
      <c r="J5" s="289" t="s">
        <v>65</v>
      </c>
      <c r="K5" s="291"/>
    </row>
    <row r="6" spans="1:11" ht="3" customHeight="1" x14ac:dyDescent="0.2">
      <c r="A6" s="149"/>
      <c r="B6" s="150"/>
      <c r="C6" s="150"/>
      <c r="D6" s="151"/>
      <c r="E6" s="151"/>
      <c r="F6" s="146"/>
      <c r="G6" s="103"/>
      <c r="H6" s="145"/>
      <c r="I6" s="103"/>
      <c r="J6" s="103"/>
      <c r="K6" s="110"/>
    </row>
    <row r="7" spans="1:11" s="103" customFormat="1" ht="3" customHeight="1" x14ac:dyDescent="0.2">
      <c r="A7" s="111"/>
      <c r="B7" s="152"/>
      <c r="C7" s="152"/>
      <c r="D7" s="153"/>
      <c r="E7" s="153"/>
      <c r="F7" s="104"/>
      <c r="H7" s="145"/>
      <c r="K7" s="110"/>
    </row>
    <row r="8" spans="1:11" x14ac:dyDescent="0.2">
      <c r="A8" s="154"/>
      <c r="B8" s="354" t="s">
        <v>4</v>
      </c>
      <c r="C8" s="354"/>
      <c r="D8" s="155">
        <f>D10+D20</f>
        <v>1206024</v>
      </c>
      <c r="E8" s="155">
        <f>E10+E20</f>
        <v>2209747</v>
      </c>
      <c r="F8" s="104"/>
      <c r="G8" s="354" t="s">
        <v>5</v>
      </c>
      <c r="H8" s="354"/>
      <c r="I8" s="155">
        <f>I10+I21</f>
        <v>0</v>
      </c>
      <c r="J8" s="155">
        <f>J10+J21</f>
        <v>3817450</v>
      </c>
      <c r="K8" s="110"/>
    </row>
    <row r="9" spans="1:11" x14ac:dyDescent="0.2">
      <c r="A9" s="156"/>
      <c r="B9" s="115"/>
      <c r="C9" s="114"/>
      <c r="D9" s="157"/>
      <c r="E9" s="157"/>
      <c r="F9" s="104"/>
      <c r="G9" s="115"/>
      <c r="H9" s="115"/>
      <c r="I9" s="157"/>
      <c r="J9" s="157"/>
      <c r="K9" s="110"/>
    </row>
    <row r="10" spans="1:11" x14ac:dyDescent="0.2">
      <c r="A10" s="156"/>
      <c r="B10" s="354" t="s">
        <v>6</v>
      </c>
      <c r="C10" s="354"/>
      <c r="D10" s="155">
        <f>SUM(D12:D18)</f>
        <v>1206024</v>
      </c>
      <c r="E10" s="155">
        <f>SUM(E12:E18)</f>
        <v>2209747</v>
      </c>
      <c r="F10" s="104"/>
      <c r="G10" s="354" t="s">
        <v>7</v>
      </c>
      <c r="H10" s="354"/>
      <c r="I10" s="155">
        <f>SUM(I12:I19)</f>
        <v>0</v>
      </c>
      <c r="J10" s="155">
        <f>SUM(J12:J19)</f>
        <v>3817450</v>
      </c>
      <c r="K10" s="110"/>
    </row>
    <row r="11" spans="1:11" x14ac:dyDescent="0.2">
      <c r="A11" s="156"/>
      <c r="B11" s="115"/>
      <c r="C11" s="114"/>
      <c r="D11" s="157"/>
      <c r="E11" s="157"/>
      <c r="F11" s="104"/>
      <c r="G11" s="115"/>
      <c r="H11" s="115"/>
      <c r="I11" s="157"/>
      <c r="J11" s="157"/>
      <c r="K11" s="110"/>
    </row>
    <row r="12" spans="1:11" x14ac:dyDescent="0.2">
      <c r="A12" s="154"/>
      <c r="B12" s="352" t="s">
        <v>8</v>
      </c>
      <c r="C12" s="352"/>
      <c r="D12" s="158">
        <f>IF(ESF!D12&lt;ESF!E12,ESF!E12-ESF!D12,0)</f>
        <v>0</v>
      </c>
      <c r="E12" s="158">
        <f>IF(D12&gt;0,0,ESF!D12-ESF!E12)</f>
        <v>2209747</v>
      </c>
      <c r="F12" s="104"/>
      <c r="G12" s="352" t="s">
        <v>9</v>
      </c>
      <c r="H12" s="352"/>
      <c r="I12" s="158">
        <f>IF(ESF!I12&gt;ESF!J12,ESF!I12-ESF!J12,0)</f>
        <v>0</v>
      </c>
      <c r="J12" s="158">
        <f>IF(I12&gt;0,0,ESF!J12-ESF!I12)</f>
        <v>6511</v>
      </c>
      <c r="K12" s="110"/>
    </row>
    <row r="13" spans="1:11" x14ac:dyDescent="0.2">
      <c r="A13" s="154"/>
      <c r="B13" s="352" t="s">
        <v>10</v>
      </c>
      <c r="C13" s="352"/>
      <c r="D13" s="158">
        <f>IF(ESF!D13&lt;ESF!E13,ESF!E13-ESF!D13,0)</f>
        <v>1206024</v>
      </c>
      <c r="E13" s="158">
        <f>IF(D13&gt;0,0,ESF!D13-ESF!E13)</f>
        <v>0</v>
      </c>
      <c r="F13" s="104"/>
      <c r="G13" s="352" t="s">
        <v>11</v>
      </c>
      <c r="H13" s="352"/>
      <c r="I13" s="158">
        <f>IF(ESF!I13&gt;ESF!J13,ESF!I13-ESF!J13,0)</f>
        <v>0</v>
      </c>
      <c r="J13" s="158">
        <f>IF(I13&gt;0,0,ESF!J13-ESF!I13)</f>
        <v>0</v>
      </c>
      <c r="K13" s="110"/>
    </row>
    <row r="14" spans="1:11" x14ac:dyDescent="0.2">
      <c r="A14" s="154"/>
      <c r="B14" s="352" t="s">
        <v>12</v>
      </c>
      <c r="C14" s="352"/>
      <c r="D14" s="158">
        <f>IF(ESF!D14&lt;ESF!E14,ESF!E14-ESF!D14,0)</f>
        <v>0</v>
      </c>
      <c r="E14" s="158">
        <f>IF(D14&gt;0,0,ESF!D14-ESF!E14)</f>
        <v>0</v>
      </c>
      <c r="F14" s="104"/>
      <c r="G14" s="352" t="s">
        <v>13</v>
      </c>
      <c r="H14" s="352"/>
      <c r="I14" s="158">
        <f>IF(ESF!I14&gt;ESF!J14,ESF!I14-ESF!J14,0)</f>
        <v>0</v>
      </c>
      <c r="J14" s="158">
        <f>IF(I14&gt;0,0,ESF!J14-ESF!I14)</f>
        <v>0</v>
      </c>
      <c r="K14" s="110"/>
    </row>
    <row r="15" spans="1:11" x14ac:dyDescent="0.2">
      <c r="A15" s="154"/>
      <c r="B15" s="352" t="s">
        <v>14</v>
      </c>
      <c r="C15" s="352"/>
      <c r="D15" s="158">
        <f>IF(ESF!D15&lt;ESF!E15,ESF!E15-ESF!D15,0)</f>
        <v>0</v>
      </c>
      <c r="E15" s="158">
        <f>IF(D15&gt;0,0,ESF!D15-ESF!E15)</f>
        <v>0</v>
      </c>
      <c r="F15" s="104"/>
      <c r="G15" s="352" t="s">
        <v>15</v>
      </c>
      <c r="H15" s="352"/>
      <c r="I15" s="158">
        <f>IF(ESF!I15&gt;ESF!J15,ESF!I15-ESF!J15,0)</f>
        <v>0</v>
      </c>
      <c r="J15" s="158">
        <f>IF(I15&gt;0,0,ESF!J15-ESF!I15)</f>
        <v>0</v>
      </c>
      <c r="K15" s="110"/>
    </row>
    <row r="16" spans="1:11" x14ac:dyDescent="0.2">
      <c r="A16" s="154"/>
      <c r="B16" s="352" t="s">
        <v>16</v>
      </c>
      <c r="C16" s="352"/>
      <c r="D16" s="158">
        <f>IF(ESF!D16&lt;ESF!E16,ESF!E16-ESF!D16,0)</f>
        <v>0</v>
      </c>
      <c r="E16" s="158">
        <f>IF(D16&gt;0,0,ESF!D16-ESF!E16)</f>
        <v>0</v>
      </c>
      <c r="F16" s="104"/>
      <c r="G16" s="352" t="s">
        <v>17</v>
      </c>
      <c r="H16" s="352"/>
      <c r="I16" s="158">
        <f>IF(ESF!I16&gt;ESF!J16,ESF!I16-ESF!J16,0)</f>
        <v>0</v>
      </c>
      <c r="J16" s="158">
        <f>IF(I16&gt;0,0,ESF!J16-ESF!I16)</f>
        <v>0</v>
      </c>
      <c r="K16" s="110"/>
    </row>
    <row r="17" spans="1:11" ht="25.5" customHeight="1" x14ac:dyDescent="0.2">
      <c r="A17" s="154"/>
      <c r="B17" s="352" t="s">
        <v>18</v>
      </c>
      <c r="C17" s="352"/>
      <c r="D17" s="158">
        <f>IF(ESF!D17&lt;ESF!E17,ESF!E17-ESF!D17,0)</f>
        <v>0</v>
      </c>
      <c r="E17" s="158">
        <f>IF(D17&gt;0,0,ESF!D17-ESF!E17)</f>
        <v>0</v>
      </c>
      <c r="F17" s="104"/>
      <c r="G17" s="355" t="s">
        <v>19</v>
      </c>
      <c r="H17" s="355"/>
      <c r="I17" s="158">
        <f>IF(ESF!I17&gt;ESF!J17,ESF!I17-ESF!J17,0)</f>
        <v>0</v>
      </c>
      <c r="J17" s="158">
        <f>IF(I17&gt;0,0,ESF!J17-ESF!I17)</f>
        <v>3810939</v>
      </c>
      <c r="K17" s="110"/>
    </row>
    <row r="18" spans="1:11" x14ac:dyDescent="0.2">
      <c r="A18" s="154"/>
      <c r="B18" s="352" t="s">
        <v>20</v>
      </c>
      <c r="C18" s="352"/>
      <c r="D18" s="158">
        <f>IF(ESF!D18&lt;ESF!E18,ESF!E18-ESF!D18,0)</f>
        <v>0</v>
      </c>
      <c r="E18" s="158">
        <f>IF(D18&gt;0,0,ESF!D18-ESF!E18)</f>
        <v>0</v>
      </c>
      <c r="F18" s="104"/>
      <c r="G18" s="352" t="s">
        <v>21</v>
      </c>
      <c r="H18" s="352"/>
      <c r="I18" s="158">
        <f>IF(ESF!I18&gt;ESF!J18,ESF!I18-ESF!J18,0)</f>
        <v>0</v>
      </c>
      <c r="J18" s="158">
        <f>IF(I18&gt;0,0,ESF!J18-ESF!I18)</f>
        <v>0</v>
      </c>
      <c r="K18" s="110"/>
    </row>
    <row r="19" spans="1:11" x14ac:dyDescent="0.2">
      <c r="A19" s="156"/>
      <c r="B19" s="115"/>
      <c r="C19" s="114"/>
      <c r="D19" s="157"/>
      <c r="E19" s="157"/>
      <c r="F19" s="104"/>
      <c r="G19" s="352" t="s">
        <v>22</v>
      </c>
      <c r="H19" s="352"/>
      <c r="I19" s="158">
        <f>IF(ESF!I19&gt;ESF!J19,ESF!I19-ESF!J19,0)</f>
        <v>0</v>
      </c>
      <c r="J19" s="158">
        <f>IF(I19&gt;0,0,ESF!J19-ESF!I19)</f>
        <v>0</v>
      </c>
      <c r="K19" s="110"/>
    </row>
    <row r="20" spans="1:11" x14ac:dyDescent="0.2">
      <c r="A20" s="156"/>
      <c r="B20" s="354" t="s">
        <v>25</v>
      </c>
      <c r="C20" s="354"/>
      <c r="D20" s="155">
        <f>SUM(D22:D30)</f>
        <v>0</v>
      </c>
      <c r="E20" s="155">
        <f>SUM(E22:E30)</f>
        <v>0</v>
      </c>
      <c r="F20" s="104"/>
      <c r="G20" s="115"/>
      <c r="H20" s="115"/>
      <c r="I20" s="157"/>
      <c r="J20" s="157"/>
      <c r="K20" s="110"/>
    </row>
    <row r="21" spans="1:11" x14ac:dyDescent="0.2">
      <c r="A21" s="156"/>
      <c r="B21" s="115"/>
      <c r="C21" s="114"/>
      <c r="D21" s="157"/>
      <c r="E21" s="157"/>
      <c r="F21" s="104"/>
      <c r="G21" s="356" t="s">
        <v>26</v>
      </c>
      <c r="H21" s="356"/>
      <c r="I21" s="155">
        <f>SUM(I23:I28)</f>
        <v>0</v>
      </c>
      <c r="J21" s="155">
        <f>SUM(J23:J28)</f>
        <v>0</v>
      </c>
      <c r="K21" s="110"/>
    </row>
    <row r="22" spans="1:11" x14ac:dyDescent="0.2">
      <c r="A22" s="154"/>
      <c r="B22" s="352" t="s">
        <v>27</v>
      </c>
      <c r="C22" s="352"/>
      <c r="D22" s="158">
        <f>IF(ESF!D25&lt;ESF!E25,ESF!E25-ESF!D25,0)</f>
        <v>0</v>
      </c>
      <c r="E22" s="158">
        <f>IF(D22&gt;0,0,ESF!D25-ESF!E25)</f>
        <v>0</v>
      </c>
      <c r="F22" s="104"/>
      <c r="G22" s="115"/>
      <c r="H22" s="115"/>
      <c r="I22" s="157"/>
      <c r="J22" s="157"/>
      <c r="K22" s="110"/>
    </row>
    <row r="23" spans="1:11" x14ac:dyDescent="0.2">
      <c r="A23" s="154"/>
      <c r="B23" s="352" t="s">
        <v>29</v>
      </c>
      <c r="C23" s="352"/>
      <c r="D23" s="158">
        <f>IF(ESF!D26&lt;ESF!E26,ESF!E26-ESF!D26,0)</f>
        <v>0</v>
      </c>
      <c r="E23" s="158">
        <f>IF(D23&gt;0,0,ESF!D26-ESF!E26)</f>
        <v>0</v>
      </c>
      <c r="F23" s="104"/>
      <c r="G23" s="352" t="s">
        <v>28</v>
      </c>
      <c r="H23" s="352"/>
      <c r="I23" s="158">
        <f>IF(ESF!I25&gt;ESF!J25,ESF!I25-ESF!J25,0)</f>
        <v>0</v>
      </c>
      <c r="J23" s="158">
        <f>IF(I23&gt;0,0,ESF!J25-ESF!I25)</f>
        <v>0</v>
      </c>
      <c r="K23" s="110"/>
    </row>
    <row r="24" spans="1:11" x14ac:dyDescent="0.2">
      <c r="A24" s="154"/>
      <c r="B24" s="352" t="s">
        <v>31</v>
      </c>
      <c r="C24" s="352"/>
      <c r="D24" s="158">
        <f>IF(ESF!D27&lt;ESF!E27,ESF!E27-ESF!D27,0)</f>
        <v>0</v>
      </c>
      <c r="E24" s="158">
        <f>IF(D24&gt;0,0,ESF!D27-ESF!E27)</f>
        <v>0</v>
      </c>
      <c r="F24" s="104"/>
      <c r="G24" s="352" t="s">
        <v>30</v>
      </c>
      <c r="H24" s="352"/>
      <c r="I24" s="158">
        <f>IF(ESF!I26&gt;ESF!J26,ESF!I26-ESF!J26,0)</f>
        <v>0</v>
      </c>
      <c r="J24" s="158">
        <f>IF(I24&gt;0,0,ESF!J26-ESF!I26)</f>
        <v>0</v>
      </c>
      <c r="K24" s="110"/>
    </row>
    <row r="25" spans="1:11" x14ac:dyDescent="0.2">
      <c r="A25" s="154"/>
      <c r="B25" s="352" t="s">
        <v>33</v>
      </c>
      <c r="C25" s="352"/>
      <c r="D25" s="158">
        <f>IF(ESF!D28&lt;ESF!E28,ESF!E28-ESF!D28,0)</f>
        <v>0</v>
      </c>
      <c r="E25" s="158">
        <f>IF(D25&gt;0,0,ESF!D28-ESF!E28)</f>
        <v>0</v>
      </c>
      <c r="F25" s="104"/>
      <c r="G25" s="352" t="s">
        <v>32</v>
      </c>
      <c r="H25" s="352"/>
      <c r="I25" s="158">
        <f>IF(ESF!I27&gt;ESF!J27,ESF!I27-ESF!J27,0)</f>
        <v>0</v>
      </c>
      <c r="J25" s="158">
        <f>IF(I25&gt;0,0,ESF!J27-ESF!I27)</f>
        <v>0</v>
      </c>
      <c r="K25" s="110"/>
    </row>
    <row r="26" spans="1:11" x14ac:dyDescent="0.2">
      <c r="A26" s="154"/>
      <c r="B26" s="352" t="s">
        <v>35</v>
      </c>
      <c r="C26" s="352"/>
      <c r="D26" s="158">
        <f>IF(ESF!D29&lt;ESF!E29,ESF!E29-ESF!D29,0)</f>
        <v>0</v>
      </c>
      <c r="E26" s="158">
        <f>IF(D26&gt;0,0,ESF!D29-ESF!E29)</f>
        <v>0</v>
      </c>
      <c r="F26" s="104"/>
      <c r="G26" s="352" t="s">
        <v>34</v>
      </c>
      <c r="H26" s="352"/>
      <c r="I26" s="158">
        <f>IF(ESF!I28&gt;ESF!J28,ESF!I28-ESF!J28,0)</f>
        <v>0</v>
      </c>
      <c r="J26" s="158">
        <f>IF(I26&gt;0,0,ESF!J28-ESF!I28)</f>
        <v>0</v>
      </c>
      <c r="K26" s="110"/>
    </row>
    <row r="27" spans="1:11" ht="26.1" customHeight="1" x14ac:dyDescent="0.2">
      <c r="A27" s="154"/>
      <c r="B27" s="355" t="s">
        <v>37</v>
      </c>
      <c r="C27" s="355"/>
      <c r="D27" s="158">
        <f>IF(ESF!D30&lt;ESF!E30,ESF!E30-ESF!D30,0)</f>
        <v>0</v>
      </c>
      <c r="E27" s="158">
        <f>IF(D27&gt;0,0,ESF!D30-ESF!E30)</f>
        <v>0</v>
      </c>
      <c r="F27" s="104"/>
      <c r="G27" s="355" t="s">
        <v>36</v>
      </c>
      <c r="H27" s="355"/>
      <c r="I27" s="158">
        <f>IF(ESF!I29&gt;ESF!J29,ESF!I29-ESF!J29,0)</f>
        <v>0</v>
      </c>
      <c r="J27" s="158">
        <f>IF(I27&gt;0,0,ESF!J29-ESF!I29)</f>
        <v>0</v>
      </c>
      <c r="K27" s="110"/>
    </row>
    <row r="28" spans="1:11" x14ac:dyDescent="0.2">
      <c r="A28" s="154"/>
      <c r="B28" s="352" t="s">
        <v>39</v>
      </c>
      <c r="C28" s="352"/>
      <c r="D28" s="158">
        <f>IF(ESF!D31&lt;ESF!E31,ESF!E31-ESF!D31,0)</f>
        <v>0</v>
      </c>
      <c r="E28" s="158">
        <f>IF(D28&gt;0,0,ESF!D31-ESF!E31)</f>
        <v>0</v>
      </c>
      <c r="F28" s="104"/>
      <c r="G28" s="352" t="s">
        <v>38</v>
      </c>
      <c r="H28" s="352"/>
      <c r="I28" s="158">
        <f>IF(ESF!I30&gt;ESF!J30,ESF!I30-ESF!J30,0)</f>
        <v>0</v>
      </c>
      <c r="J28" s="158">
        <f>IF(I28&gt;0,0,ESF!J30-ESF!I30)</f>
        <v>0</v>
      </c>
      <c r="K28" s="110"/>
    </row>
    <row r="29" spans="1:11" ht="25.5" customHeight="1" x14ac:dyDescent="0.2">
      <c r="A29" s="154"/>
      <c r="B29" s="355" t="s">
        <v>40</v>
      </c>
      <c r="C29" s="355"/>
      <c r="D29" s="158">
        <f>IF(ESF!D32&lt;ESF!E32,ESF!E32-ESF!D32,0)</f>
        <v>0</v>
      </c>
      <c r="E29" s="158">
        <f>IF(D29&gt;0,0,ESF!D32-ESF!E32)</f>
        <v>0</v>
      </c>
      <c r="F29" s="104"/>
      <c r="G29" s="115"/>
      <c r="H29" s="115"/>
      <c r="I29" s="159"/>
      <c r="J29" s="159"/>
      <c r="K29" s="110"/>
    </row>
    <row r="30" spans="1:11" x14ac:dyDescent="0.2">
      <c r="A30" s="154"/>
      <c r="B30" s="352" t="s">
        <v>42</v>
      </c>
      <c r="C30" s="352"/>
      <c r="D30" s="158">
        <f>IF(ESF!D33&lt;ESF!E33,ESF!E33-ESF!D33,0)</f>
        <v>0</v>
      </c>
      <c r="E30" s="158">
        <f>IF(D30&gt;0,0,ESF!D33-ESF!E33)</f>
        <v>0</v>
      </c>
      <c r="F30" s="104"/>
      <c r="G30" s="354" t="s">
        <v>45</v>
      </c>
      <c r="H30" s="354"/>
      <c r="I30" s="155">
        <f>I32+I38+I46</f>
        <v>10792544</v>
      </c>
      <c r="J30" s="155">
        <f>J32+J38+J46</f>
        <v>0</v>
      </c>
      <c r="K30" s="110"/>
    </row>
    <row r="31" spans="1:11" x14ac:dyDescent="0.2">
      <c r="A31" s="156"/>
      <c r="B31" s="115"/>
      <c r="C31" s="114"/>
      <c r="D31" s="159"/>
      <c r="E31" s="159"/>
      <c r="F31" s="104"/>
      <c r="G31" s="115"/>
      <c r="H31" s="115"/>
      <c r="I31" s="157"/>
      <c r="J31" s="157"/>
      <c r="K31" s="110"/>
    </row>
    <row r="32" spans="1:11" x14ac:dyDescent="0.2">
      <c r="A32" s="154"/>
      <c r="B32" s="103"/>
      <c r="C32" s="103"/>
      <c r="D32" s="103"/>
      <c r="E32" s="103"/>
      <c r="F32" s="104"/>
      <c r="G32" s="354" t="s">
        <v>47</v>
      </c>
      <c r="H32" s="354"/>
      <c r="I32" s="155">
        <f>SUM(I34:I36)</f>
        <v>0</v>
      </c>
      <c r="J32" s="155">
        <f>SUM(J34:J36)</f>
        <v>0</v>
      </c>
      <c r="K32" s="110"/>
    </row>
    <row r="33" spans="1:11" x14ac:dyDescent="0.2">
      <c r="A33" s="156"/>
      <c r="B33" s="103"/>
      <c r="C33" s="103"/>
      <c r="D33" s="103"/>
      <c r="E33" s="103"/>
      <c r="F33" s="104"/>
      <c r="G33" s="115"/>
      <c r="H33" s="115"/>
      <c r="I33" s="157"/>
      <c r="J33" s="157"/>
      <c r="K33" s="110"/>
    </row>
    <row r="34" spans="1:11" x14ac:dyDescent="0.2">
      <c r="A34" s="154"/>
      <c r="B34" s="103"/>
      <c r="C34" s="103"/>
      <c r="D34" s="103"/>
      <c r="E34" s="103"/>
      <c r="F34" s="104"/>
      <c r="G34" s="352" t="s">
        <v>48</v>
      </c>
      <c r="H34" s="352"/>
      <c r="I34" s="158">
        <f>IF(ESF!I40&gt;ESF!J40,ESF!I40-ESF!J40,0)</f>
        <v>0</v>
      </c>
      <c r="J34" s="158">
        <f>IF(I34&gt;0,0,ESF!J40-ESF!I40)</f>
        <v>0</v>
      </c>
      <c r="K34" s="110"/>
    </row>
    <row r="35" spans="1:11" x14ac:dyDescent="0.2">
      <c r="A35" s="156"/>
      <c r="B35" s="103"/>
      <c r="C35" s="103"/>
      <c r="D35" s="103"/>
      <c r="E35" s="103"/>
      <c r="F35" s="104"/>
      <c r="G35" s="352" t="s">
        <v>49</v>
      </c>
      <c r="H35" s="352"/>
      <c r="I35" s="158">
        <f>IF(ESF!I41&gt;ESF!J41,ESF!I41-ESF!J41,0)</f>
        <v>0</v>
      </c>
      <c r="J35" s="158">
        <f>IF(I35&gt;0,0,ESF!J41-ESF!I41)</f>
        <v>0</v>
      </c>
      <c r="K35" s="110"/>
    </row>
    <row r="36" spans="1:11" x14ac:dyDescent="0.2">
      <c r="A36" s="154"/>
      <c r="B36" s="103"/>
      <c r="C36" s="103"/>
      <c r="D36" s="103"/>
      <c r="E36" s="103"/>
      <c r="F36" s="104"/>
      <c r="G36" s="352" t="s">
        <v>50</v>
      </c>
      <c r="H36" s="352"/>
      <c r="I36" s="158">
        <f>IF(ESF!I42&gt;ESF!J42,ESF!I42-ESF!J42,0)</f>
        <v>0</v>
      </c>
      <c r="J36" s="158">
        <f>IF(I36&gt;0,0,ESF!J42-ESF!I42)</f>
        <v>0</v>
      </c>
      <c r="K36" s="110"/>
    </row>
    <row r="37" spans="1:11" x14ac:dyDescent="0.2">
      <c r="A37" s="154"/>
      <c r="B37" s="103"/>
      <c r="C37" s="103"/>
      <c r="D37" s="103"/>
      <c r="E37" s="103"/>
      <c r="F37" s="104"/>
      <c r="G37" s="115"/>
      <c r="H37" s="115"/>
      <c r="I37" s="157"/>
      <c r="J37" s="157"/>
      <c r="K37" s="110"/>
    </row>
    <row r="38" spans="1:11" x14ac:dyDescent="0.2">
      <c r="A38" s="154"/>
      <c r="B38" s="103"/>
      <c r="C38" s="103"/>
      <c r="D38" s="103"/>
      <c r="E38" s="103"/>
      <c r="F38" s="104"/>
      <c r="G38" s="354" t="s">
        <v>51</v>
      </c>
      <c r="H38" s="354"/>
      <c r="I38" s="155">
        <f>SUM(I40:I44)</f>
        <v>10792544</v>
      </c>
      <c r="J38" s="155">
        <f>SUM(J40:J44)</f>
        <v>0</v>
      </c>
      <c r="K38" s="110"/>
    </row>
    <row r="39" spans="1:11" x14ac:dyDescent="0.2">
      <c r="A39" s="154"/>
      <c r="B39" s="103"/>
      <c r="C39" s="103"/>
      <c r="D39" s="103"/>
      <c r="E39" s="103"/>
      <c r="F39" s="104"/>
      <c r="G39" s="115"/>
      <c r="H39" s="115"/>
      <c r="I39" s="157"/>
      <c r="J39" s="157"/>
      <c r="K39" s="110"/>
    </row>
    <row r="40" spans="1:11" x14ac:dyDescent="0.2">
      <c r="A40" s="154"/>
      <c r="B40" s="103"/>
      <c r="C40" s="103"/>
      <c r="D40" s="103"/>
      <c r="E40" s="103"/>
      <c r="F40" s="104"/>
      <c r="G40" s="352" t="s">
        <v>52</v>
      </c>
      <c r="H40" s="352"/>
      <c r="I40" s="158">
        <f>IF(ESF!I46&gt;ESF!J46,ESF!I46-ESF!J46,0)</f>
        <v>6070539</v>
      </c>
      <c r="J40" s="158">
        <f>IF(I40&gt;0,0,ESF!J46-ESF!I46)</f>
        <v>0</v>
      </c>
      <c r="K40" s="110"/>
    </row>
    <row r="41" spans="1:11" x14ac:dyDescent="0.2">
      <c r="A41" s="154"/>
      <c r="B41" s="103"/>
      <c r="C41" s="103"/>
      <c r="D41" s="103"/>
      <c r="E41" s="103"/>
      <c r="F41" s="104"/>
      <c r="G41" s="352" t="s">
        <v>53</v>
      </c>
      <c r="H41" s="352"/>
      <c r="I41" s="158">
        <f>IF(ESF!I47&gt;ESF!J47,ESF!I47-ESF!J47,0)</f>
        <v>4722005</v>
      </c>
      <c r="J41" s="158">
        <f>IF(I41&gt;0,0,ESF!J47-ESF!I47)</f>
        <v>0</v>
      </c>
      <c r="K41" s="110"/>
    </row>
    <row r="42" spans="1:11" x14ac:dyDescent="0.2">
      <c r="A42" s="154"/>
      <c r="B42" s="103"/>
      <c r="C42" s="103"/>
      <c r="D42" s="103"/>
      <c r="E42" s="103"/>
      <c r="F42" s="104"/>
      <c r="G42" s="352" t="s">
        <v>54</v>
      </c>
      <c r="H42" s="352"/>
      <c r="I42" s="158">
        <f>IF(ESF!I48&gt;ESF!J48,ESF!I48-ESF!J48,0)</f>
        <v>0</v>
      </c>
      <c r="J42" s="158">
        <f>IF(I42&gt;0,0,ESF!J48-ESF!I48)</f>
        <v>0</v>
      </c>
      <c r="K42" s="110"/>
    </row>
    <row r="43" spans="1:11" x14ac:dyDescent="0.2">
      <c r="A43" s="154"/>
      <c r="B43" s="103"/>
      <c r="C43" s="103"/>
      <c r="D43" s="103"/>
      <c r="E43" s="103"/>
      <c r="F43" s="104"/>
      <c r="G43" s="352" t="s">
        <v>55</v>
      </c>
      <c r="H43" s="352"/>
      <c r="I43" s="158">
        <f>IF(ESF!I49&gt;ESF!J49,ESF!I49-ESF!J49,0)</f>
        <v>0</v>
      </c>
      <c r="J43" s="158">
        <f>IF(I43&gt;0,0,ESF!J49-ESF!I49)</f>
        <v>0</v>
      </c>
      <c r="K43" s="110"/>
    </row>
    <row r="44" spans="1:11" x14ac:dyDescent="0.2">
      <c r="A44" s="156"/>
      <c r="B44" s="103"/>
      <c r="C44" s="103"/>
      <c r="D44" s="103"/>
      <c r="E44" s="103"/>
      <c r="F44" s="104"/>
      <c r="G44" s="352" t="s">
        <v>56</v>
      </c>
      <c r="H44" s="352"/>
      <c r="I44" s="158">
        <f>IF(ESF!I50&gt;ESF!J50,ESF!I50-ESF!J50,0)</f>
        <v>0</v>
      </c>
      <c r="J44" s="158">
        <f>IF(I44&gt;0,0,ESF!J50-ESF!I50)</f>
        <v>0</v>
      </c>
      <c r="K44" s="110"/>
    </row>
    <row r="45" spans="1:11" x14ac:dyDescent="0.2">
      <c r="A45" s="154"/>
      <c r="B45" s="103"/>
      <c r="C45" s="103"/>
      <c r="D45" s="103"/>
      <c r="E45" s="103"/>
      <c r="F45" s="104"/>
      <c r="G45" s="115"/>
      <c r="H45" s="115"/>
      <c r="I45" s="157"/>
      <c r="J45" s="157"/>
      <c r="K45" s="110"/>
    </row>
    <row r="46" spans="1:11" ht="26.1" customHeight="1" x14ac:dyDescent="0.2">
      <c r="A46" s="156"/>
      <c r="B46" s="103"/>
      <c r="C46" s="103"/>
      <c r="D46" s="103"/>
      <c r="E46" s="103"/>
      <c r="F46" s="104"/>
      <c r="G46" s="354" t="s">
        <v>74</v>
      </c>
      <c r="H46" s="354"/>
      <c r="I46" s="155">
        <f>SUM(I48:I49)</f>
        <v>0</v>
      </c>
      <c r="J46" s="155">
        <f>SUM(J48:J49)</f>
        <v>0</v>
      </c>
      <c r="K46" s="110"/>
    </row>
    <row r="47" spans="1:11" x14ac:dyDescent="0.2">
      <c r="A47" s="154"/>
      <c r="B47" s="103"/>
      <c r="C47" s="103"/>
      <c r="D47" s="103"/>
      <c r="E47" s="103"/>
      <c r="F47" s="104"/>
      <c r="G47" s="115"/>
      <c r="H47" s="115"/>
      <c r="I47" s="157"/>
      <c r="J47" s="157"/>
      <c r="K47" s="110"/>
    </row>
    <row r="48" spans="1:11" x14ac:dyDescent="0.2">
      <c r="A48" s="154"/>
      <c r="B48" s="103"/>
      <c r="C48" s="103"/>
      <c r="D48" s="103"/>
      <c r="E48" s="103"/>
      <c r="F48" s="104"/>
      <c r="G48" s="352" t="s">
        <v>58</v>
      </c>
      <c r="H48" s="352"/>
      <c r="I48" s="158">
        <f>IF(ESF!I54&gt;ESF!J54,ESF!I54-ESF!J54,0)</f>
        <v>0</v>
      </c>
      <c r="J48" s="158">
        <f>IF(I48&gt;0,0,ESF!J54-ESF!I54)</f>
        <v>0</v>
      </c>
      <c r="K48" s="110"/>
    </row>
    <row r="49" spans="1:11" ht="19.5" customHeight="1" x14ac:dyDescent="0.2">
      <c r="A49" s="160"/>
      <c r="B49" s="140"/>
      <c r="C49" s="140"/>
      <c r="D49" s="140"/>
      <c r="E49" s="140"/>
      <c r="F49" s="134"/>
      <c r="G49" s="359" t="s">
        <v>59</v>
      </c>
      <c r="H49" s="359"/>
      <c r="I49" s="161">
        <f>IF(ESF!I55&gt;ESF!J55,ESF!I55-ESF!J55,0)</f>
        <v>0</v>
      </c>
      <c r="J49" s="161">
        <f>IF(I49&gt;0,0,ESF!J55-ESF!I55)</f>
        <v>0</v>
      </c>
      <c r="K49" s="136"/>
    </row>
  </sheetData>
  <sheetProtection formatCells="0" selectLockedCells="1"/>
  <mergeCells count="56">
    <mergeCell ref="G5:H5"/>
    <mergeCell ref="B8:C8"/>
    <mergeCell ref="B10:C10"/>
    <mergeCell ref="B12:C12"/>
    <mergeCell ref="B17:C17"/>
    <mergeCell ref="B18:C18"/>
    <mergeCell ref="G27:H27"/>
    <mergeCell ref="G18:H18"/>
    <mergeCell ref="G17:H17"/>
    <mergeCell ref="B29:C29"/>
    <mergeCell ref="B28:C28"/>
    <mergeCell ref="B22:C22"/>
    <mergeCell ref="B23:C23"/>
    <mergeCell ref="B26:C26"/>
    <mergeCell ref="B24:C24"/>
    <mergeCell ref="B25:C25"/>
    <mergeCell ref="B27:C27"/>
    <mergeCell ref="G48:H48"/>
    <mergeCell ref="G49:H49"/>
    <mergeCell ref="G41:H41"/>
    <mergeCell ref="G42:H42"/>
    <mergeCell ref="G43:H43"/>
    <mergeCell ref="G44:H44"/>
    <mergeCell ref="G46:H46"/>
    <mergeCell ref="B30:C30"/>
    <mergeCell ref="G28:H28"/>
    <mergeCell ref="G35:H35"/>
    <mergeCell ref="G40:H40"/>
    <mergeCell ref="G19:H19"/>
    <mergeCell ref="G21:H21"/>
    <mergeCell ref="G23:H23"/>
    <mergeCell ref="G32:H32"/>
    <mergeCell ref="G34:H34"/>
    <mergeCell ref="G38:H38"/>
    <mergeCell ref="G36:H36"/>
    <mergeCell ref="G30:H30"/>
    <mergeCell ref="G24:H24"/>
    <mergeCell ref="G25:H25"/>
    <mergeCell ref="G26:H26"/>
    <mergeCell ref="B20:C20"/>
    <mergeCell ref="C1:I1"/>
    <mergeCell ref="C2:I2"/>
    <mergeCell ref="C3:I3"/>
    <mergeCell ref="C4:I4"/>
    <mergeCell ref="G16:H16"/>
    <mergeCell ref="G15:H15"/>
    <mergeCell ref="G14:H14"/>
    <mergeCell ref="G8:H8"/>
    <mergeCell ref="G10:H10"/>
    <mergeCell ref="G12:H12"/>
    <mergeCell ref="B13:C13"/>
    <mergeCell ref="B14:C14"/>
    <mergeCell ref="G13:H13"/>
    <mergeCell ref="B15:C15"/>
    <mergeCell ref="B16:C16"/>
    <mergeCell ref="B5:C5"/>
  </mergeCells>
  <printOptions horizontalCentered="1" verticalCentered="1"/>
  <pageMargins left="0" right="0" top="0.94488188976377963" bottom="0.59055118110236227" header="0" footer="0"/>
  <pageSetup paperSize="119" scale="3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369" t="s">
        <v>0</v>
      </c>
      <c r="B2" s="369"/>
      <c r="C2" s="369"/>
      <c r="D2" s="369"/>
      <c r="E2" s="13" t="e">
        <f>ESF!#REF!</f>
        <v>#REF!</v>
      </c>
    </row>
    <row r="3" spans="1:5" x14ac:dyDescent="0.25">
      <c r="A3" s="369" t="s">
        <v>2</v>
      </c>
      <c r="B3" s="369"/>
      <c r="C3" s="369"/>
      <c r="D3" s="369"/>
      <c r="E3" s="13">
        <f>ESF!C5</f>
        <v>0</v>
      </c>
    </row>
    <row r="4" spans="1:5" x14ac:dyDescent="0.25">
      <c r="A4" s="369" t="s">
        <v>1</v>
      </c>
      <c r="B4" s="369"/>
      <c r="C4" s="369"/>
      <c r="D4" s="369"/>
      <c r="E4" s="14"/>
    </row>
    <row r="5" spans="1:5" x14ac:dyDescent="0.25">
      <c r="A5" s="369" t="s">
        <v>70</v>
      </c>
      <c r="B5" s="369"/>
      <c r="C5" s="369"/>
      <c r="D5" s="369"/>
      <c r="E5" t="s">
        <v>68</v>
      </c>
    </row>
    <row r="6" spans="1:5" x14ac:dyDescent="0.25">
      <c r="A6" s="6"/>
      <c r="B6" s="6"/>
      <c r="C6" s="364" t="s">
        <v>3</v>
      </c>
      <c r="D6" s="364"/>
      <c r="E6" s="1">
        <v>2013</v>
      </c>
    </row>
    <row r="7" spans="1:5" x14ac:dyDescent="0.25">
      <c r="A7" s="360" t="s">
        <v>66</v>
      </c>
      <c r="B7" s="361" t="s">
        <v>6</v>
      </c>
      <c r="C7" s="362" t="s">
        <v>8</v>
      </c>
      <c r="D7" s="362"/>
      <c r="E7" s="8">
        <f>ESF!D12</f>
        <v>108864983</v>
      </c>
    </row>
    <row r="8" spans="1:5" x14ac:dyDescent="0.25">
      <c r="A8" s="360"/>
      <c r="B8" s="361"/>
      <c r="C8" s="362" t="s">
        <v>10</v>
      </c>
      <c r="D8" s="362"/>
      <c r="E8" s="8">
        <f>ESF!D13</f>
        <v>4914484</v>
      </c>
    </row>
    <row r="9" spans="1:5" x14ac:dyDescent="0.25">
      <c r="A9" s="360"/>
      <c r="B9" s="361"/>
      <c r="C9" s="362" t="s">
        <v>12</v>
      </c>
      <c r="D9" s="362"/>
      <c r="E9" s="8">
        <f>ESF!D14</f>
        <v>0</v>
      </c>
    </row>
    <row r="10" spans="1:5" x14ac:dyDescent="0.25">
      <c r="A10" s="360"/>
      <c r="B10" s="361"/>
      <c r="C10" s="362" t="s">
        <v>14</v>
      </c>
      <c r="D10" s="362"/>
      <c r="E10" s="8">
        <f>ESF!D15</f>
        <v>0</v>
      </c>
    </row>
    <row r="11" spans="1:5" x14ac:dyDescent="0.25">
      <c r="A11" s="360"/>
      <c r="B11" s="361"/>
      <c r="C11" s="362" t="s">
        <v>16</v>
      </c>
      <c r="D11" s="362"/>
      <c r="E11" s="8">
        <f>ESF!D16</f>
        <v>0</v>
      </c>
    </row>
    <row r="12" spans="1:5" x14ac:dyDescent="0.25">
      <c r="A12" s="360"/>
      <c r="B12" s="361"/>
      <c r="C12" s="362" t="s">
        <v>18</v>
      </c>
      <c r="D12" s="362"/>
      <c r="E12" s="8">
        <f>ESF!D17</f>
        <v>0</v>
      </c>
    </row>
    <row r="13" spans="1:5" x14ac:dyDescent="0.25">
      <c r="A13" s="360"/>
      <c r="B13" s="361"/>
      <c r="C13" s="362" t="s">
        <v>20</v>
      </c>
      <c r="D13" s="362"/>
      <c r="E13" s="8">
        <f>ESF!D18</f>
        <v>0</v>
      </c>
    </row>
    <row r="14" spans="1:5" ht="15.75" thickBot="1" x14ac:dyDescent="0.3">
      <c r="A14" s="360"/>
      <c r="B14" s="4"/>
      <c r="C14" s="363" t="s">
        <v>23</v>
      </c>
      <c r="D14" s="363"/>
      <c r="E14" s="9">
        <f>ESF!D20</f>
        <v>113779467</v>
      </c>
    </row>
    <row r="15" spans="1:5" x14ac:dyDescent="0.25">
      <c r="A15" s="360"/>
      <c r="B15" s="361" t="s">
        <v>25</v>
      </c>
      <c r="C15" s="362" t="s">
        <v>27</v>
      </c>
      <c r="D15" s="362"/>
      <c r="E15" s="8">
        <f>ESF!D25</f>
        <v>0</v>
      </c>
    </row>
    <row r="16" spans="1:5" x14ac:dyDescent="0.25">
      <c r="A16" s="360"/>
      <c r="B16" s="361"/>
      <c r="C16" s="362" t="s">
        <v>29</v>
      </c>
      <c r="D16" s="362"/>
      <c r="E16" s="8">
        <f>ESF!D26</f>
        <v>0</v>
      </c>
    </row>
    <row r="17" spans="1:5" x14ac:dyDescent="0.25">
      <c r="A17" s="360"/>
      <c r="B17" s="361"/>
      <c r="C17" s="362" t="s">
        <v>31</v>
      </c>
      <c r="D17" s="362"/>
      <c r="E17" s="8">
        <f>ESF!D27</f>
        <v>0</v>
      </c>
    </row>
    <row r="18" spans="1:5" x14ac:dyDescent="0.25">
      <c r="A18" s="360"/>
      <c r="B18" s="361"/>
      <c r="C18" s="362" t="s">
        <v>33</v>
      </c>
      <c r="D18" s="362"/>
      <c r="E18" s="8">
        <f>ESF!D28</f>
        <v>771326</v>
      </c>
    </row>
    <row r="19" spans="1:5" x14ac:dyDescent="0.25">
      <c r="A19" s="360"/>
      <c r="B19" s="361"/>
      <c r="C19" s="362" t="s">
        <v>35</v>
      </c>
      <c r="D19" s="362"/>
      <c r="E19" s="8">
        <f>ESF!D29</f>
        <v>0</v>
      </c>
    </row>
    <row r="20" spans="1:5" x14ac:dyDescent="0.25">
      <c r="A20" s="360"/>
      <c r="B20" s="361"/>
      <c r="C20" s="362" t="s">
        <v>37</v>
      </c>
      <c r="D20" s="362"/>
      <c r="E20" s="8">
        <f>ESF!D30</f>
        <v>-574906</v>
      </c>
    </row>
    <row r="21" spans="1:5" x14ac:dyDescent="0.25">
      <c r="A21" s="360"/>
      <c r="B21" s="361"/>
      <c r="C21" s="362" t="s">
        <v>39</v>
      </c>
      <c r="D21" s="362"/>
      <c r="E21" s="8">
        <f>ESF!D31</f>
        <v>0</v>
      </c>
    </row>
    <row r="22" spans="1:5" x14ac:dyDescent="0.25">
      <c r="A22" s="360"/>
      <c r="B22" s="361"/>
      <c r="C22" s="362" t="s">
        <v>40</v>
      </c>
      <c r="D22" s="362"/>
      <c r="E22" s="8">
        <f>ESF!D32</f>
        <v>0</v>
      </c>
    </row>
    <row r="23" spans="1:5" x14ac:dyDescent="0.25">
      <c r="A23" s="360"/>
      <c r="B23" s="361"/>
      <c r="C23" s="362" t="s">
        <v>42</v>
      </c>
      <c r="D23" s="362"/>
      <c r="E23" s="8">
        <f>ESF!D33</f>
        <v>0</v>
      </c>
    </row>
    <row r="24" spans="1:5" ht="15.75" thickBot="1" x14ac:dyDescent="0.3">
      <c r="A24" s="360"/>
      <c r="B24" s="4"/>
      <c r="C24" s="363" t="s">
        <v>44</v>
      </c>
      <c r="D24" s="363"/>
      <c r="E24" s="9">
        <f>ESF!D35</f>
        <v>196420</v>
      </c>
    </row>
    <row r="25" spans="1:5" ht="15.75" thickBot="1" x14ac:dyDescent="0.3">
      <c r="A25" s="360"/>
      <c r="B25" s="2"/>
      <c r="C25" s="363" t="s">
        <v>46</v>
      </c>
      <c r="D25" s="363"/>
      <c r="E25" s="9">
        <f>ESF!D37</f>
        <v>113975887</v>
      </c>
    </row>
    <row r="26" spans="1:5" x14ac:dyDescent="0.25">
      <c r="A26" s="360" t="s">
        <v>67</v>
      </c>
      <c r="B26" s="361" t="s">
        <v>7</v>
      </c>
      <c r="C26" s="362" t="s">
        <v>9</v>
      </c>
      <c r="D26" s="362"/>
      <c r="E26" s="8">
        <f>ESF!I12</f>
        <v>351</v>
      </c>
    </row>
    <row r="27" spans="1:5" x14ac:dyDescent="0.25">
      <c r="A27" s="360"/>
      <c r="B27" s="361"/>
      <c r="C27" s="362" t="s">
        <v>11</v>
      </c>
      <c r="D27" s="362"/>
      <c r="E27" s="8">
        <f>ESF!I13</f>
        <v>0</v>
      </c>
    </row>
    <row r="28" spans="1:5" x14ac:dyDescent="0.25">
      <c r="A28" s="360"/>
      <c r="B28" s="361"/>
      <c r="C28" s="362" t="s">
        <v>13</v>
      </c>
      <c r="D28" s="362"/>
      <c r="E28" s="8">
        <f>ESF!I14</f>
        <v>0</v>
      </c>
    </row>
    <row r="29" spans="1:5" x14ac:dyDescent="0.25">
      <c r="A29" s="360"/>
      <c r="B29" s="361"/>
      <c r="C29" s="362" t="s">
        <v>15</v>
      </c>
      <c r="D29" s="362"/>
      <c r="E29" s="8">
        <f>ESF!I15</f>
        <v>0</v>
      </c>
    </row>
    <row r="30" spans="1:5" x14ac:dyDescent="0.25">
      <c r="A30" s="360"/>
      <c r="B30" s="361"/>
      <c r="C30" s="362" t="s">
        <v>17</v>
      </c>
      <c r="D30" s="362"/>
      <c r="E30" s="8">
        <f>ESF!I16</f>
        <v>0</v>
      </c>
    </row>
    <row r="31" spans="1:5" x14ac:dyDescent="0.25">
      <c r="A31" s="360"/>
      <c r="B31" s="361"/>
      <c r="C31" s="362" t="s">
        <v>19</v>
      </c>
      <c r="D31" s="362"/>
      <c r="E31" s="8">
        <f>ESF!I17</f>
        <v>103743533</v>
      </c>
    </row>
    <row r="32" spans="1:5" x14ac:dyDescent="0.25">
      <c r="A32" s="360"/>
      <c r="B32" s="361"/>
      <c r="C32" s="362" t="s">
        <v>21</v>
      </c>
      <c r="D32" s="362"/>
      <c r="E32" s="8">
        <f>ESF!I18</f>
        <v>0</v>
      </c>
    </row>
    <row r="33" spans="1:5" x14ac:dyDescent="0.25">
      <c r="A33" s="360"/>
      <c r="B33" s="361"/>
      <c r="C33" s="362" t="s">
        <v>22</v>
      </c>
      <c r="D33" s="362"/>
      <c r="E33" s="8">
        <f>ESF!I19</f>
        <v>0</v>
      </c>
    </row>
    <row r="34" spans="1:5" ht="15.75" thickBot="1" x14ac:dyDescent="0.3">
      <c r="A34" s="360"/>
      <c r="B34" s="4"/>
      <c r="C34" s="363" t="s">
        <v>24</v>
      </c>
      <c r="D34" s="363"/>
      <c r="E34" s="9">
        <f>ESF!I21</f>
        <v>103743884</v>
      </c>
    </row>
    <row r="35" spans="1:5" x14ac:dyDescent="0.25">
      <c r="A35" s="360"/>
      <c r="B35" s="361" t="s">
        <v>26</v>
      </c>
      <c r="C35" s="362" t="s">
        <v>28</v>
      </c>
      <c r="D35" s="362"/>
      <c r="E35" s="8">
        <f>ESF!I25</f>
        <v>0</v>
      </c>
    </row>
    <row r="36" spans="1:5" x14ac:dyDescent="0.25">
      <c r="A36" s="360"/>
      <c r="B36" s="361"/>
      <c r="C36" s="362" t="s">
        <v>30</v>
      </c>
      <c r="D36" s="362"/>
      <c r="E36" s="8">
        <f>ESF!I26</f>
        <v>0</v>
      </c>
    </row>
    <row r="37" spans="1:5" x14ac:dyDescent="0.25">
      <c r="A37" s="360"/>
      <c r="B37" s="361"/>
      <c r="C37" s="362" t="s">
        <v>32</v>
      </c>
      <c r="D37" s="362"/>
      <c r="E37" s="8">
        <f>ESF!I27</f>
        <v>0</v>
      </c>
    </row>
    <row r="38" spans="1:5" x14ac:dyDescent="0.25">
      <c r="A38" s="360"/>
      <c r="B38" s="361"/>
      <c r="C38" s="362" t="s">
        <v>34</v>
      </c>
      <c r="D38" s="362"/>
      <c r="E38" s="8">
        <f>ESF!I28</f>
        <v>0</v>
      </c>
    </row>
    <row r="39" spans="1:5" x14ac:dyDescent="0.25">
      <c r="A39" s="360"/>
      <c r="B39" s="361"/>
      <c r="C39" s="362" t="s">
        <v>36</v>
      </c>
      <c r="D39" s="362"/>
      <c r="E39" s="8">
        <f>ESF!I29</f>
        <v>0</v>
      </c>
    </row>
    <row r="40" spans="1:5" x14ac:dyDescent="0.25">
      <c r="A40" s="360"/>
      <c r="B40" s="361"/>
      <c r="C40" s="362" t="s">
        <v>38</v>
      </c>
      <c r="D40" s="362"/>
      <c r="E40" s="8">
        <f>ESF!I30</f>
        <v>0</v>
      </c>
    </row>
    <row r="41" spans="1:5" ht="15.75" thickBot="1" x14ac:dyDescent="0.3">
      <c r="A41" s="360"/>
      <c r="B41" s="2"/>
      <c r="C41" s="363" t="s">
        <v>41</v>
      </c>
      <c r="D41" s="363"/>
      <c r="E41" s="9">
        <f>ESF!I32</f>
        <v>0</v>
      </c>
    </row>
    <row r="42" spans="1:5" ht="15.75" thickBot="1" x14ac:dyDescent="0.3">
      <c r="A42" s="360"/>
      <c r="B42" s="2"/>
      <c r="C42" s="363" t="s">
        <v>43</v>
      </c>
      <c r="D42" s="363"/>
      <c r="E42" s="9">
        <f>ESF!I34</f>
        <v>103743884</v>
      </c>
    </row>
    <row r="43" spans="1:5" x14ac:dyDescent="0.25">
      <c r="A43" s="3"/>
      <c r="B43" s="361" t="s">
        <v>45</v>
      </c>
      <c r="C43" s="365" t="s">
        <v>47</v>
      </c>
      <c r="D43" s="365"/>
      <c r="E43" s="10">
        <f>ESF!I38</f>
        <v>0</v>
      </c>
    </row>
    <row r="44" spans="1:5" x14ac:dyDescent="0.25">
      <c r="A44" s="3"/>
      <c r="B44" s="361"/>
      <c r="C44" s="362" t="s">
        <v>48</v>
      </c>
      <c r="D44" s="362"/>
      <c r="E44" s="8">
        <f>ESF!I40</f>
        <v>0</v>
      </c>
    </row>
    <row r="45" spans="1:5" x14ac:dyDescent="0.25">
      <c r="A45" s="3"/>
      <c r="B45" s="361"/>
      <c r="C45" s="362" t="s">
        <v>49</v>
      </c>
      <c r="D45" s="362"/>
      <c r="E45" s="8">
        <f>ESF!I41</f>
        <v>0</v>
      </c>
    </row>
    <row r="46" spans="1:5" x14ac:dyDescent="0.25">
      <c r="A46" s="3"/>
      <c r="B46" s="361"/>
      <c r="C46" s="362" t="s">
        <v>50</v>
      </c>
      <c r="D46" s="362"/>
      <c r="E46" s="8">
        <f>ESF!I42</f>
        <v>0</v>
      </c>
    </row>
    <row r="47" spans="1:5" x14ac:dyDescent="0.25">
      <c r="A47" s="3"/>
      <c r="B47" s="361"/>
      <c r="C47" s="365" t="s">
        <v>51</v>
      </c>
      <c r="D47" s="365"/>
      <c r="E47" s="10">
        <f>ESF!I44</f>
        <v>10232003</v>
      </c>
    </row>
    <row r="48" spans="1:5" x14ac:dyDescent="0.25">
      <c r="A48" s="3"/>
      <c r="B48" s="361"/>
      <c r="C48" s="362" t="s">
        <v>52</v>
      </c>
      <c r="D48" s="362"/>
      <c r="E48" s="8">
        <f>ESF!I46</f>
        <v>4949596</v>
      </c>
    </row>
    <row r="49" spans="1:5" x14ac:dyDescent="0.25">
      <c r="A49" s="3"/>
      <c r="B49" s="361"/>
      <c r="C49" s="362" t="s">
        <v>53</v>
      </c>
      <c r="D49" s="362"/>
      <c r="E49" s="8">
        <f>ESF!I47</f>
        <v>5282407</v>
      </c>
    </row>
    <row r="50" spans="1:5" x14ac:dyDescent="0.25">
      <c r="A50" s="3"/>
      <c r="B50" s="361"/>
      <c r="C50" s="362" t="s">
        <v>54</v>
      </c>
      <c r="D50" s="362"/>
      <c r="E50" s="8">
        <f>ESF!I48</f>
        <v>0</v>
      </c>
    </row>
    <row r="51" spans="1:5" x14ac:dyDescent="0.25">
      <c r="A51" s="3"/>
      <c r="B51" s="361"/>
      <c r="C51" s="362" t="s">
        <v>55</v>
      </c>
      <c r="D51" s="362"/>
      <c r="E51" s="8">
        <f>ESF!I49</f>
        <v>0</v>
      </c>
    </row>
    <row r="52" spans="1:5" x14ac:dyDescent="0.25">
      <c r="A52" s="3"/>
      <c r="B52" s="361"/>
      <c r="C52" s="362" t="s">
        <v>56</v>
      </c>
      <c r="D52" s="362"/>
      <c r="E52" s="8">
        <f>ESF!I50</f>
        <v>0</v>
      </c>
    </row>
    <row r="53" spans="1:5" x14ac:dyDescent="0.25">
      <c r="A53" s="3"/>
      <c r="B53" s="361"/>
      <c r="C53" s="365" t="s">
        <v>57</v>
      </c>
      <c r="D53" s="365"/>
      <c r="E53" s="10">
        <f>ESF!I52</f>
        <v>0</v>
      </c>
    </row>
    <row r="54" spans="1:5" x14ac:dyDescent="0.25">
      <c r="A54" s="3"/>
      <c r="B54" s="361"/>
      <c r="C54" s="362" t="s">
        <v>58</v>
      </c>
      <c r="D54" s="362"/>
      <c r="E54" s="8">
        <f>ESF!I54</f>
        <v>0</v>
      </c>
    </row>
    <row r="55" spans="1:5" x14ac:dyDescent="0.25">
      <c r="A55" s="3"/>
      <c r="B55" s="361"/>
      <c r="C55" s="362" t="s">
        <v>59</v>
      </c>
      <c r="D55" s="362"/>
      <c r="E55" s="8">
        <f>ESF!I55</f>
        <v>0</v>
      </c>
    </row>
    <row r="56" spans="1:5" ht="15.75" thickBot="1" x14ac:dyDescent="0.3">
      <c r="A56" s="3"/>
      <c r="B56" s="361"/>
      <c r="C56" s="363" t="s">
        <v>60</v>
      </c>
      <c r="D56" s="363"/>
      <c r="E56" s="9">
        <f>ESF!I57</f>
        <v>10232003</v>
      </c>
    </row>
    <row r="57" spans="1:5" ht="15.75" thickBot="1" x14ac:dyDescent="0.3">
      <c r="A57" s="3"/>
      <c r="B57" s="2"/>
      <c r="C57" s="363" t="s">
        <v>61</v>
      </c>
      <c r="D57" s="363"/>
      <c r="E57" s="9">
        <f>ESF!I59</f>
        <v>113975887</v>
      </c>
    </row>
    <row r="58" spans="1:5" x14ac:dyDescent="0.25">
      <c r="A58" s="3"/>
      <c r="B58" s="2"/>
      <c r="C58" s="364" t="s">
        <v>3</v>
      </c>
      <c r="D58" s="364"/>
      <c r="E58" s="1">
        <v>2012</v>
      </c>
    </row>
    <row r="59" spans="1:5" x14ac:dyDescent="0.25">
      <c r="A59" s="360" t="s">
        <v>66</v>
      </c>
      <c r="B59" s="361" t="s">
        <v>6</v>
      </c>
      <c r="C59" s="362" t="s">
        <v>8</v>
      </c>
      <c r="D59" s="362"/>
      <c r="E59" s="8">
        <f>ESF!E12</f>
        <v>106655236</v>
      </c>
    </row>
    <row r="60" spans="1:5" x14ac:dyDescent="0.25">
      <c r="A60" s="360"/>
      <c r="B60" s="361"/>
      <c r="C60" s="362" t="s">
        <v>10</v>
      </c>
      <c r="D60" s="362"/>
      <c r="E60" s="8">
        <f>ESF!E13</f>
        <v>6120508</v>
      </c>
    </row>
    <row r="61" spans="1:5" x14ac:dyDescent="0.25">
      <c r="A61" s="360"/>
      <c r="B61" s="361"/>
      <c r="C61" s="362" t="s">
        <v>12</v>
      </c>
      <c r="D61" s="362"/>
      <c r="E61" s="8">
        <f>ESF!E14</f>
        <v>0</v>
      </c>
    </row>
    <row r="62" spans="1:5" x14ac:dyDescent="0.25">
      <c r="A62" s="360"/>
      <c r="B62" s="361"/>
      <c r="C62" s="362" t="s">
        <v>14</v>
      </c>
      <c r="D62" s="362"/>
      <c r="E62" s="8">
        <f>ESF!E15</f>
        <v>0</v>
      </c>
    </row>
    <row r="63" spans="1:5" x14ac:dyDescent="0.25">
      <c r="A63" s="360"/>
      <c r="B63" s="361"/>
      <c r="C63" s="362" t="s">
        <v>16</v>
      </c>
      <c r="D63" s="362"/>
      <c r="E63" s="8">
        <f>ESF!E16</f>
        <v>0</v>
      </c>
    </row>
    <row r="64" spans="1:5" x14ac:dyDescent="0.25">
      <c r="A64" s="360"/>
      <c r="B64" s="361"/>
      <c r="C64" s="362" t="s">
        <v>18</v>
      </c>
      <c r="D64" s="362"/>
      <c r="E64" s="8">
        <f>ESF!E17</f>
        <v>0</v>
      </c>
    </row>
    <row r="65" spans="1:5" x14ac:dyDescent="0.25">
      <c r="A65" s="360"/>
      <c r="B65" s="361"/>
      <c r="C65" s="362" t="s">
        <v>20</v>
      </c>
      <c r="D65" s="362"/>
      <c r="E65" s="8">
        <f>ESF!E18</f>
        <v>0</v>
      </c>
    </row>
    <row r="66" spans="1:5" ht="15.75" thickBot="1" x14ac:dyDescent="0.3">
      <c r="A66" s="360"/>
      <c r="B66" s="4"/>
      <c r="C66" s="363" t="s">
        <v>23</v>
      </c>
      <c r="D66" s="363"/>
      <c r="E66" s="9">
        <f>ESF!E20</f>
        <v>112775744</v>
      </c>
    </row>
    <row r="67" spans="1:5" x14ac:dyDescent="0.25">
      <c r="A67" s="360"/>
      <c r="B67" s="361" t="s">
        <v>25</v>
      </c>
      <c r="C67" s="362" t="s">
        <v>27</v>
      </c>
      <c r="D67" s="362"/>
      <c r="E67" s="8">
        <f>ESF!E25</f>
        <v>0</v>
      </c>
    </row>
    <row r="68" spans="1:5" x14ac:dyDescent="0.25">
      <c r="A68" s="360"/>
      <c r="B68" s="361"/>
      <c r="C68" s="362" t="s">
        <v>29</v>
      </c>
      <c r="D68" s="362"/>
      <c r="E68" s="8">
        <f>ESF!E26</f>
        <v>0</v>
      </c>
    </row>
    <row r="69" spans="1:5" x14ac:dyDescent="0.25">
      <c r="A69" s="360"/>
      <c r="B69" s="361"/>
      <c r="C69" s="362" t="s">
        <v>31</v>
      </c>
      <c r="D69" s="362"/>
      <c r="E69" s="8">
        <f>ESF!E27</f>
        <v>0</v>
      </c>
    </row>
    <row r="70" spans="1:5" x14ac:dyDescent="0.25">
      <c r="A70" s="360"/>
      <c r="B70" s="361"/>
      <c r="C70" s="362" t="s">
        <v>33</v>
      </c>
      <c r="D70" s="362"/>
      <c r="E70" s="8">
        <f>ESF!E28</f>
        <v>771326</v>
      </c>
    </row>
    <row r="71" spans="1:5" x14ac:dyDescent="0.25">
      <c r="A71" s="360"/>
      <c r="B71" s="361"/>
      <c r="C71" s="362" t="s">
        <v>35</v>
      </c>
      <c r="D71" s="362"/>
      <c r="E71" s="8">
        <f>ESF!E29</f>
        <v>0</v>
      </c>
    </row>
    <row r="72" spans="1:5" x14ac:dyDescent="0.25">
      <c r="A72" s="360"/>
      <c r="B72" s="361"/>
      <c r="C72" s="362" t="s">
        <v>37</v>
      </c>
      <c r="D72" s="362"/>
      <c r="E72" s="8">
        <f>ESF!E30</f>
        <v>-574906</v>
      </c>
    </row>
    <row r="73" spans="1:5" x14ac:dyDescent="0.25">
      <c r="A73" s="360"/>
      <c r="B73" s="361"/>
      <c r="C73" s="362" t="s">
        <v>39</v>
      </c>
      <c r="D73" s="362"/>
      <c r="E73" s="8">
        <f>ESF!E31</f>
        <v>0</v>
      </c>
    </row>
    <row r="74" spans="1:5" x14ac:dyDescent="0.25">
      <c r="A74" s="360"/>
      <c r="B74" s="361"/>
      <c r="C74" s="362" t="s">
        <v>40</v>
      </c>
      <c r="D74" s="362"/>
      <c r="E74" s="8">
        <f>ESF!E32</f>
        <v>0</v>
      </c>
    </row>
    <row r="75" spans="1:5" x14ac:dyDescent="0.25">
      <c r="A75" s="360"/>
      <c r="B75" s="361"/>
      <c r="C75" s="362" t="s">
        <v>42</v>
      </c>
      <c r="D75" s="362"/>
      <c r="E75" s="8">
        <f>ESF!E33</f>
        <v>0</v>
      </c>
    </row>
    <row r="76" spans="1:5" ht="15.75" thickBot="1" x14ac:dyDescent="0.3">
      <c r="A76" s="360"/>
      <c r="B76" s="4"/>
      <c r="C76" s="363" t="s">
        <v>44</v>
      </c>
      <c r="D76" s="363"/>
      <c r="E76" s="9">
        <f>ESF!E35</f>
        <v>196420</v>
      </c>
    </row>
    <row r="77" spans="1:5" ht="15.75" thickBot="1" x14ac:dyDescent="0.3">
      <c r="A77" s="360"/>
      <c r="B77" s="2"/>
      <c r="C77" s="363" t="s">
        <v>46</v>
      </c>
      <c r="D77" s="363"/>
      <c r="E77" s="9">
        <f>ESF!E37</f>
        <v>112972164</v>
      </c>
    </row>
    <row r="78" spans="1:5" x14ac:dyDescent="0.25">
      <c r="A78" s="360" t="s">
        <v>67</v>
      </c>
      <c r="B78" s="361" t="s">
        <v>7</v>
      </c>
      <c r="C78" s="362" t="s">
        <v>9</v>
      </c>
      <c r="D78" s="362"/>
      <c r="E78" s="8">
        <f>ESF!J12</f>
        <v>6862</v>
      </c>
    </row>
    <row r="79" spans="1:5" x14ac:dyDescent="0.25">
      <c r="A79" s="360"/>
      <c r="B79" s="361"/>
      <c r="C79" s="362" t="s">
        <v>11</v>
      </c>
      <c r="D79" s="362"/>
      <c r="E79" s="8">
        <f>ESF!J13</f>
        <v>0</v>
      </c>
    </row>
    <row r="80" spans="1:5" x14ac:dyDescent="0.25">
      <c r="A80" s="360"/>
      <c r="B80" s="361"/>
      <c r="C80" s="362" t="s">
        <v>13</v>
      </c>
      <c r="D80" s="362"/>
      <c r="E80" s="8">
        <f>ESF!J14</f>
        <v>0</v>
      </c>
    </row>
    <row r="81" spans="1:5" x14ac:dyDescent="0.25">
      <c r="A81" s="360"/>
      <c r="B81" s="361"/>
      <c r="C81" s="362" t="s">
        <v>15</v>
      </c>
      <c r="D81" s="362"/>
      <c r="E81" s="8">
        <f>ESF!J15</f>
        <v>0</v>
      </c>
    </row>
    <row r="82" spans="1:5" x14ac:dyDescent="0.25">
      <c r="A82" s="360"/>
      <c r="B82" s="361"/>
      <c r="C82" s="362" t="s">
        <v>17</v>
      </c>
      <c r="D82" s="362"/>
      <c r="E82" s="8">
        <f>ESF!J16</f>
        <v>0</v>
      </c>
    </row>
    <row r="83" spans="1:5" x14ac:dyDescent="0.25">
      <c r="A83" s="360"/>
      <c r="B83" s="361"/>
      <c r="C83" s="362" t="s">
        <v>19</v>
      </c>
      <c r="D83" s="362"/>
      <c r="E83" s="8">
        <f>ESF!J17</f>
        <v>107554472</v>
      </c>
    </row>
    <row r="84" spans="1:5" x14ac:dyDescent="0.25">
      <c r="A84" s="360"/>
      <c r="B84" s="361"/>
      <c r="C84" s="362" t="s">
        <v>21</v>
      </c>
      <c r="D84" s="362"/>
      <c r="E84" s="8">
        <f>ESF!J18</f>
        <v>0</v>
      </c>
    </row>
    <row r="85" spans="1:5" x14ac:dyDescent="0.25">
      <c r="A85" s="360"/>
      <c r="B85" s="361"/>
      <c r="C85" s="362" t="s">
        <v>22</v>
      </c>
      <c r="D85" s="362"/>
      <c r="E85" s="8">
        <f>ESF!J19</f>
        <v>0</v>
      </c>
    </row>
    <row r="86" spans="1:5" ht="15.75" thickBot="1" x14ac:dyDescent="0.3">
      <c r="A86" s="360"/>
      <c r="B86" s="4"/>
      <c r="C86" s="363" t="s">
        <v>24</v>
      </c>
      <c r="D86" s="363"/>
      <c r="E86" s="9">
        <f>ESF!J21</f>
        <v>107561334</v>
      </c>
    </row>
    <row r="87" spans="1:5" x14ac:dyDescent="0.25">
      <c r="A87" s="360"/>
      <c r="B87" s="361" t="s">
        <v>26</v>
      </c>
      <c r="C87" s="362" t="s">
        <v>28</v>
      </c>
      <c r="D87" s="362"/>
      <c r="E87" s="8">
        <f>ESF!J25</f>
        <v>0</v>
      </c>
    </row>
    <row r="88" spans="1:5" x14ac:dyDescent="0.25">
      <c r="A88" s="360"/>
      <c r="B88" s="361"/>
      <c r="C88" s="362" t="s">
        <v>30</v>
      </c>
      <c r="D88" s="362"/>
      <c r="E88" s="8">
        <f>ESF!J26</f>
        <v>0</v>
      </c>
    </row>
    <row r="89" spans="1:5" x14ac:dyDescent="0.25">
      <c r="A89" s="360"/>
      <c r="B89" s="361"/>
      <c r="C89" s="362" t="s">
        <v>32</v>
      </c>
      <c r="D89" s="362"/>
      <c r="E89" s="8">
        <f>ESF!J27</f>
        <v>0</v>
      </c>
    </row>
    <row r="90" spans="1:5" x14ac:dyDescent="0.25">
      <c r="A90" s="360"/>
      <c r="B90" s="361"/>
      <c r="C90" s="362" t="s">
        <v>34</v>
      </c>
      <c r="D90" s="362"/>
      <c r="E90" s="8">
        <f>ESF!J28</f>
        <v>0</v>
      </c>
    </row>
    <row r="91" spans="1:5" x14ac:dyDescent="0.25">
      <c r="A91" s="360"/>
      <c r="B91" s="361"/>
      <c r="C91" s="362" t="s">
        <v>36</v>
      </c>
      <c r="D91" s="362"/>
      <c r="E91" s="8">
        <f>ESF!J29</f>
        <v>0</v>
      </c>
    </row>
    <row r="92" spans="1:5" x14ac:dyDescent="0.25">
      <c r="A92" s="360"/>
      <c r="B92" s="361"/>
      <c r="C92" s="362" t="s">
        <v>38</v>
      </c>
      <c r="D92" s="362"/>
      <c r="E92" s="8">
        <f>ESF!J30</f>
        <v>0</v>
      </c>
    </row>
    <row r="93" spans="1:5" ht="15.75" thickBot="1" x14ac:dyDescent="0.3">
      <c r="A93" s="360"/>
      <c r="B93" s="2"/>
      <c r="C93" s="363" t="s">
        <v>41</v>
      </c>
      <c r="D93" s="363"/>
      <c r="E93" s="9">
        <f>ESF!J32</f>
        <v>0</v>
      </c>
    </row>
    <row r="94" spans="1:5" ht="15.75" thickBot="1" x14ac:dyDescent="0.3">
      <c r="A94" s="360"/>
      <c r="B94" s="2"/>
      <c r="C94" s="363" t="s">
        <v>43</v>
      </c>
      <c r="D94" s="363"/>
      <c r="E94" s="9">
        <f>ESF!J34</f>
        <v>107561334</v>
      </c>
    </row>
    <row r="95" spans="1:5" x14ac:dyDescent="0.25">
      <c r="A95" s="3"/>
      <c r="B95" s="361" t="s">
        <v>45</v>
      </c>
      <c r="C95" s="365" t="s">
        <v>47</v>
      </c>
      <c r="D95" s="365"/>
      <c r="E95" s="10">
        <f>ESF!J38</f>
        <v>0</v>
      </c>
    </row>
    <row r="96" spans="1:5" x14ac:dyDescent="0.25">
      <c r="A96" s="3"/>
      <c r="B96" s="361"/>
      <c r="C96" s="362" t="s">
        <v>48</v>
      </c>
      <c r="D96" s="362"/>
      <c r="E96" s="8">
        <f>ESF!J40</f>
        <v>0</v>
      </c>
    </row>
    <row r="97" spans="1:5" x14ac:dyDescent="0.25">
      <c r="A97" s="3"/>
      <c r="B97" s="361"/>
      <c r="C97" s="362" t="s">
        <v>49</v>
      </c>
      <c r="D97" s="362"/>
      <c r="E97" s="8">
        <f>ESF!J41</f>
        <v>0</v>
      </c>
    </row>
    <row r="98" spans="1:5" x14ac:dyDescent="0.25">
      <c r="A98" s="3"/>
      <c r="B98" s="361"/>
      <c r="C98" s="362" t="s">
        <v>50</v>
      </c>
      <c r="D98" s="362"/>
      <c r="E98" s="8">
        <f>ESF!J42</f>
        <v>0</v>
      </c>
    </row>
    <row r="99" spans="1:5" x14ac:dyDescent="0.25">
      <c r="A99" s="3"/>
      <c r="B99" s="361"/>
      <c r="C99" s="365" t="s">
        <v>51</v>
      </c>
      <c r="D99" s="365"/>
      <c r="E99" s="10">
        <f>ESF!J44</f>
        <v>-560541</v>
      </c>
    </row>
    <row r="100" spans="1:5" x14ac:dyDescent="0.25">
      <c r="A100" s="3"/>
      <c r="B100" s="361"/>
      <c r="C100" s="362" t="s">
        <v>52</v>
      </c>
      <c r="D100" s="362"/>
      <c r="E100" s="8">
        <f>ESF!J46</f>
        <v>-1120943</v>
      </c>
    </row>
    <row r="101" spans="1:5" x14ac:dyDescent="0.25">
      <c r="A101" s="3"/>
      <c r="B101" s="361"/>
      <c r="C101" s="362" t="s">
        <v>53</v>
      </c>
      <c r="D101" s="362"/>
      <c r="E101" s="8">
        <f>ESF!J47</f>
        <v>560402</v>
      </c>
    </row>
    <row r="102" spans="1:5" x14ac:dyDescent="0.25">
      <c r="A102" s="3"/>
      <c r="B102" s="361"/>
      <c r="C102" s="362" t="s">
        <v>54</v>
      </c>
      <c r="D102" s="362"/>
      <c r="E102" s="8">
        <f>ESF!J48</f>
        <v>0</v>
      </c>
    </row>
    <row r="103" spans="1:5" x14ac:dyDescent="0.25">
      <c r="A103" s="3"/>
      <c r="B103" s="361"/>
      <c r="C103" s="362" t="s">
        <v>55</v>
      </c>
      <c r="D103" s="362"/>
      <c r="E103" s="8">
        <f>ESF!J49</f>
        <v>0</v>
      </c>
    </row>
    <row r="104" spans="1:5" x14ac:dyDescent="0.25">
      <c r="A104" s="3"/>
      <c r="B104" s="361"/>
      <c r="C104" s="362" t="s">
        <v>56</v>
      </c>
      <c r="D104" s="362"/>
      <c r="E104" s="8">
        <f>ESF!J50</f>
        <v>0</v>
      </c>
    </row>
    <row r="105" spans="1:5" x14ac:dyDescent="0.25">
      <c r="A105" s="3"/>
      <c r="B105" s="361"/>
      <c r="C105" s="365" t="s">
        <v>57</v>
      </c>
      <c r="D105" s="365"/>
      <c r="E105" s="10">
        <f>ESF!J52</f>
        <v>0</v>
      </c>
    </row>
    <row r="106" spans="1:5" x14ac:dyDescent="0.25">
      <c r="A106" s="3"/>
      <c r="B106" s="361"/>
      <c r="C106" s="362" t="s">
        <v>58</v>
      </c>
      <c r="D106" s="362"/>
      <c r="E106" s="8">
        <f>ESF!J54</f>
        <v>0</v>
      </c>
    </row>
    <row r="107" spans="1:5" x14ac:dyDescent="0.25">
      <c r="A107" s="3"/>
      <c r="B107" s="361"/>
      <c r="C107" s="362" t="s">
        <v>59</v>
      </c>
      <c r="D107" s="362"/>
      <c r="E107" s="8">
        <f>ESF!J55</f>
        <v>0</v>
      </c>
    </row>
    <row r="108" spans="1:5" ht="15.75" thickBot="1" x14ac:dyDescent="0.3">
      <c r="A108" s="3"/>
      <c r="B108" s="361"/>
      <c r="C108" s="363" t="s">
        <v>60</v>
      </c>
      <c r="D108" s="363"/>
      <c r="E108" s="9">
        <f>ESF!J57</f>
        <v>-560541</v>
      </c>
    </row>
    <row r="109" spans="1:5" ht="15.75" thickBot="1" x14ac:dyDescent="0.3">
      <c r="A109" s="3"/>
      <c r="B109" s="2"/>
      <c r="C109" s="363" t="s">
        <v>61</v>
      </c>
      <c r="D109" s="363"/>
      <c r="E109" s="9">
        <f>ESF!J59</f>
        <v>107000793</v>
      </c>
    </row>
    <row r="110" spans="1:5" x14ac:dyDescent="0.25">
      <c r="A110" s="3"/>
      <c r="B110" s="2"/>
      <c r="C110" s="370" t="s">
        <v>72</v>
      </c>
      <c r="D110" s="5" t="s">
        <v>62</v>
      </c>
      <c r="E110" s="10" t="e">
        <f>ESF!#REF!</f>
        <v>#REF!</v>
      </c>
    </row>
    <row r="111" spans="1:5" x14ac:dyDescent="0.25">
      <c r="A111" s="3"/>
      <c r="B111" s="2"/>
      <c r="C111" s="371"/>
      <c r="D111" s="5" t="s">
        <v>63</v>
      </c>
      <c r="E111" s="10" t="e">
        <f>ESF!#REF!</f>
        <v>#REF!</v>
      </c>
    </row>
    <row r="112" spans="1:5" x14ac:dyDescent="0.25">
      <c r="A112" s="3"/>
      <c r="B112" s="2"/>
      <c r="C112" s="371" t="s">
        <v>71</v>
      </c>
      <c r="D112" s="5" t="s">
        <v>62</v>
      </c>
      <c r="E112" s="10" t="e">
        <f>ESF!#REF!</f>
        <v>#REF!</v>
      </c>
    </row>
    <row r="113" spans="1:5" x14ac:dyDescent="0.25">
      <c r="A113" s="3"/>
      <c r="B113" s="2"/>
      <c r="C113" s="371"/>
      <c r="D113" s="5" t="s">
        <v>63</v>
      </c>
      <c r="E113" s="10" t="e">
        <f>ESF!#REF!</f>
        <v>#REF!</v>
      </c>
    </row>
    <row r="114" spans="1:5" x14ac:dyDescent="0.25">
      <c r="A114" s="369" t="s">
        <v>0</v>
      </c>
      <c r="B114" s="369"/>
      <c r="C114" s="369"/>
      <c r="D114" s="369"/>
      <c r="E114" s="13" t="e">
        <f>ECSF!#REF!</f>
        <v>#REF!</v>
      </c>
    </row>
    <row r="115" spans="1:5" x14ac:dyDescent="0.25">
      <c r="A115" s="369" t="s">
        <v>2</v>
      </c>
      <c r="B115" s="369"/>
      <c r="C115" s="369"/>
      <c r="D115" s="369"/>
      <c r="E115" s="13">
        <f>ECSF!C5</f>
        <v>0</v>
      </c>
    </row>
    <row r="116" spans="1:5" x14ac:dyDescent="0.25">
      <c r="A116" s="369" t="s">
        <v>1</v>
      </c>
      <c r="B116" s="369"/>
      <c r="C116" s="369"/>
      <c r="D116" s="369"/>
      <c r="E116" s="14"/>
    </row>
    <row r="117" spans="1:5" x14ac:dyDescent="0.25">
      <c r="A117" s="369" t="s">
        <v>70</v>
      </c>
      <c r="B117" s="369"/>
      <c r="C117" s="369"/>
      <c r="D117" s="369"/>
      <c r="E117" t="s">
        <v>69</v>
      </c>
    </row>
    <row r="118" spans="1:5" x14ac:dyDescent="0.25">
      <c r="B118" s="366" t="s">
        <v>64</v>
      </c>
      <c r="C118" s="365" t="s">
        <v>4</v>
      </c>
      <c r="D118" s="365"/>
      <c r="E118" s="11">
        <f>ECSF!D8</f>
        <v>1206024</v>
      </c>
    </row>
    <row r="119" spans="1:5" x14ac:dyDescent="0.25">
      <c r="B119" s="366"/>
      <c r="C119" s="365" t="s">
        <v>6</v>
      </c>
      <c r="D119" s="365"/>
      <c r="E119" s="11">
        <f>ECSF!D10</f>
        <v>1206024</v>
      </c>
    </row>
    <row r="120" spans="1:5" x14ac:dyDescent="0.25">
      <c r="B120" s="366"/>
      <c r="C120" s="362" t="s">
        <v>8</v>
      </c>
      <c r="D120" s="362"/>
      <c r="E120" s="12">
        <f>ECSF!D12</f>
        <v>0</v>
      </c>
    </row>
    <row r="121" spans="1:5" x14ac:dyDescent="0.25">
      <c r="B121" s="366"/>
      <c r="C121" s="362" t="s">
        <v>10</v>
      </c>
      <c r="D121" s="362"/>
      <c r="E121" s="12">
        <f>ECSF!D13</f>
        <v>1206024</v>
      </c>
    </row>
    <row r="122" spans="1:5" x14ac:dyDescent="0.25">
      <c r="B122" s="366"/>
      <c r="C122" s="362" t="s">
        <v>12</v>
      </c>
      <c r="D122" s="362"/>
      <c r="E122" s="12">
        <f>ECSF!D14</f>
        <v>0</v>
      </c>
    </row>
    <row r="123" spans="1:5" x14ac:dyDescent="0.25">
      <c r="B123" s="366"/>
      <c r="C123" s="362" t="s">
        <v>14</v>
      </c>
      <c r="D123" s="362"/>
      <c r="E123" s="12">
        <f>ECSF!D15</f>
        <v>0</v>
      </c>
    </row>
    <row r="124" spans="1:5" x14ac:dyDescent="0.25">
      <c r="B124" s="366"/>
      <c r="C124" s="362" t="s">
        <v>16</v>
      </c>
      <c r="D124" s="362"/>
      <c r="E124" s="12">
        <f>ECSF!D16</f>
        <v>0</v>
      </c>
    </row>
    <row r="125" spans="1:5" x14ac:dyDescent="0.25">
      <c r="B125" s="366"/>
      <c r="C125" s="362" t="s">
        <v>18</v>
      </c>
      <c r="D125" s="362"/>
      <c r="E125" s="12">
        <f>ECSF!D17</f>
        <v>0</v>
      </c>
    </row>
    <row r="126" spans="1:5" x14ac:dyDescent="0.25">
      <c r="B126" s="366"/>
      <c r="C126" s="362" t="s">
        <v>20</v>
      </c>
      <c r="D126" s="362"/>
      <c r="E126" s="12">
        <f>ECSF!D18</f>
        <v>0</v>
      </c>
    </row>
    <row r="127" spans="1:5" x14ac:dyDescent="0.25">
      <c r="B127" s="366"/>
      <c r="C127" s="365" t="s">
        <v>25</v>
      </c>
      <c r="D127" s="365"/>
      <c r="E127" s="11">
        <f>ECSF!D20</f>
        <v>0</v>
      </c>
    </row>
    <row r="128" spans="1:5" x14ac:dyDescent="0.25">
      <c r="B128" s="366"/>
      <c r="C128" s="362" t="s">
        <v>27</v>
      </c>
      <c r="D128" s="362"/>
      <c r="E128" s="12">
        <f>ECSF!D22</f>
        <v>0</v>
      </c>
    </row>
    <row r="129" spans="2:5" x14ac:dyDescent="0.25">
      <c r="B129" s="366"/>
      <c r="C129" s="362" t="s">
        <v>29</v>
      </c>
      <c r="D129" s="362"/>
      <c r="E129" s="12">
        <f>ECSF!D23</f>
        <v>0</v>
      </c>
    </row>
    <row r="130" spans="2:5" x14ac:dyDescent="0.25">
      <c r="B130" s="366"/>
      <c r="C130" s="362" t="s">
        <v>31</v>
      </c>
      <c r="D130" s="362"/>
      <c r="E130" s="12">
        <f>ECSF!D24</f>
        <v>0</v>
      </c>
    </row>
    <row r="131" spans="2:5" x14ac:dyDescent="0.25">
      <c r="B131" s="366"/>
      <c r="C131" s="362" t="s">
        <v>33</v>
      </c>
      <c r="D131" s="362"/>
      <c r="E131" s="12">
        <f>ECSF!D25</f>
        <v>0</v>
      </c>
    </row>
    <row r="132" spans="2:5" x14ac:dyDescent="0.25">
      <c r="B132" s="366"/>
      <c r="C132" s="362" t="s">
        <v>35</v>
      </c>
      <c r="D132" s="362"/>
      <c r="E132" s="12">
        <f>ECSF!D26</f>
        <v>0</v>
      </c>
    </row>
    <row r="133" spans="2:5" x14ac:dyDescent="0.25">
      <c r="B133" s="366"/>
      <c r="C133" s="362" t="s">
        <v>37</v>
      </c>
      <c r="D133" s="362"/>
      <c r="E133" s="12">
        <f>ECSF!D27</f>
        <v>0</v>
      </c>
    </row>
    <row r="134" spans="2:5" x14ac:dyDescent="0.25">
      <c r="B134" s="366"/>
      <c r="C134" s="362" t="s">
        <v>39</v>
      </c>
      <c r="D134" s="362"/>
      <c r="E134" s="12">
        <f>ECSF!D28</f>
        <v>0</v>
      </c>
    </row>
    <row r="135" spans="2:5" x14ac:dyDescent="0.25">
      <c r="B135" s="366"/>
      <c r="C135" s="362" t="s">
        <v>40</v>
      </c>
      <c r="D135" s="362"/>
      <c r="E135" s="12">
        <f>ECSF!D29</f>
        <v>0</v>
      </c>
    </row>
    <row r="136" spans="2:5" x14ac:dyDescent="0.25">
      <c r="B136" s="366"/>
      <c r="C136" s="362" t="s">
        <v>42</v>
      </c>
      <c r="D136" s="362"/>
      <c r="E136" s="12">
        <f>ECSF!D30</f>
        <v>0</v>
      </c>
    </row>
    <row r="137" spans="2:5" x14ac:dyDescent="0.25">
      <c r="B137" s="366"/>
      <c r="C137" s="365" t="s">
        <v>5</v>
      </c>
      <c r="D137" s="365"/>
      <c r="E137" s="11">
        <f>ECSF!I8</f>
        <v>0</v>
      </c>
    </row>
    <row r="138" spans="2:5" x14ac:dyDescent="0.25">
      <c r="B138" s="366"/>
      <c r="C138" s="365" t="s">
        <v>7</v>
      </c>
      <c r="D138" s="365"/>
      <c r="E138" s="11">
        <f>ECSF!I10</f>
        <v>0</v>
      </c>
    </row>
    <row r="139" spans="2:5" x14ac:dyDescent="0.25">
      <c r="B139" s="366"/>
      <c r="C139" s="362" t="s">
        <v>9</v>
      </c>
      <c r="D139" s="362"/>
      <c r="E139" s="12">
        <f>ECSF!I12</f>
        <v>0</v>
      </c>
    </row>
    <row r="140" spans="2:5" x14ac:dyDescent="0.25">
      <c r="B140" s="366"/>
      <c r="C140" s="362" t="s">
        <v>11</v>
      </c>
      <c r="D140" s="362"/>
      <c r="E140" s="12">
        <f>ECSF!I13</f>
        <v>0</v>
      </c>
    </row>
    <row r="141" spans="2:5" x14ac:dyDescent="0.25">
      <c r="B141" s="366"/>
      <c r="C141" s="362" t="s">
        <v>13</v>
      </c>
      <c r="D141" s="362"/>
      <c r="E141" s="12">
        <f>ECSF!I14</f>
        <v>0</v>
      </c>
    </row>
    <row r="142" spans="2:5" x14ac:dyDescent="0.25">
      <c r="B142" s="366"/>
      <c r="C142" s="362" t="s">
        <v>15</v>
      </c>
      <c r="D142" s="362"/>
      <c r="E142" s="12">
        <f>ECSF!I15</f>
        <v>0</v>
      </c>
    </row>
    <row r="143" spans="2:5" x14ac:dyDescent="0.25">
      <c r="B143" s="366"/>
      <c r="C143" s="362" t="s">
        <v>17</v>
      </c>
      <c r="D143" s="362"/>
      <c r="E143" s="12">
        <f>ECSF!I16</f>
        <v>0</v>
      </c>
    </row>
    <row r="144" spans="2:5" x14ac:dyDescent="0.25">
      <c r="B144" s="366"/>
      <c r="C144" s="362" t="s">
        <v>19</v>
      </c>
      <c r="D144" s="362"/>
      <c r="E144" s="12">
        <f>ECSF!I17</f>
        <v>0</v>
      </c>
    </row>
    <row r="145" spans="2:5" x14ac:dyDescent="0.25">
      <c r="B145" s="366"/>
      <c r="C145" s="362" t="s">
        <v>21</v>
      </c>
      <c r="D145" s="362"/>
      <c r="E145" s="12">
        <f>ECSF!I18</f>
        <v>0</v>
      </c>
    </row>
    <row r="146" spans="2:5" x14ac:dyDescent="0.25">
      <c r="B146" s="366"/>
      <c r="C146" s="362" t="s">
        <v>22</v>
      </c>
      <c r="D146" s="362"/>
      <c r="E146" s="12">
        <f>ECSF!I19</f>
        <v>0</v>
      </c>
    </row>
    <row r="147" spans="2:5" x14ac:dyDescent="0.25">
      <c r="B147" s="366"/>
      <c r="C147" s="368" t="s">
        <v>26</v>
      </c>
      <c r="D147" s="368"/>
      <c r="E147" s="11">
        <f>ECSF!I21</f>
        <v>0</v>
      </c>
    </row>
    <row r="148" spans="2:5" x14ac:dyDescent="0.25">
      <c r="B148" s="366"/>
      <c r="C148" s="362" t="s">
        <v>28</v>
      </c>
      <c r="D148" s="362"/>
      <c r="E148" s="12">
        <f>ECSF!I23</f>
        <v>0</v>
      </c>
    </row>
    <row r="149" spans="2:5" x14ac:dyDescent="0.25">
      <c r="B149" s="366"/>
      <c r="C149" s="362" t="s">
        <v>30</v>
      </c>
      <c r="D149" s="362"/>
      <c r="E149" s="12">
        <f>ECSF!I24</f>
        <v>0</v>
      </c>
    </row>
    <row r="150" spans="2:5" x14ac:dyDescent="0.25">
      <c r="B150" s="366"/>
      <c r="C150" s="362" t="s">
        <v>32</v>
      </c>
      <c r="D150" s="362"/>
      <c r="E150" s="12">
        <f>ECSF!I25</f>
        <v>0</v>
      </c>
    </row>
    <row r="151" spans="2:5" x14ac:dyDescent="0.25">
      <c r="B151" s="366"/>
      <c r="C151" s="362" t="s">
        <v>34</v>
      </c>
      <c r="D151" s="362"/>
      <c r="E151" s="12">
        <f>ECSF!I26</f>
        <v>0</v>
      </c>
    </row>
    <row r="152" spans="2:5" x14ac:dyDescent="0.25">
      <c r="B152" s="366"/>
      <c r="C152" s="362" t="s">
        <v>36</v>
      </c>
      <c r="D152" s="362"/>
      <c r="E152" s="12">
        <f>ECSF!I27</f>
        <v>0</v>
      </c>
    </row>
    <row r="153" spans="2:5" x14ac:dyDescent="0.25">
      <c r="B153" s="366"/>
      <c r="C153" s="362" t="s">
        <v>38</v>
      </c>
      <c r="D153" s="362"/>
      <c r="E153" s="12">
        <f>ECSF!I28</f>
        <v>0</v>
      </c>
    </row>
    <row r="154" spans="2:5" x14ac:dyDescent="0.25">
      <c r="B154" s="366"/>
      <c r="C154" s="365" t="s">
        <v>45</v>
      </c>
      <c r="D154" s="365"/>
      <c r="E154" s="11">
        <f>ECSF!I30</f>
        <v>10792544</v>
      </c>
    </row>
    <row r="155" spans="2:5" x14ac:dyDescent="0.25">
      <c r="B155" s="366"/>
      <c r="C155" s="365" t="s">
        <v>47</v>
      </c>
      <c r="D155" s="365"/>
      <c r="E155" s="11">
        <f>ECSF!I32</f>
        <v>0</v>
      </c>
    </row>
    <row r="156" spans="2:5" x14ac:dyDescent="0.25">
      <c r="B156" s="366"/>
      <c r="C156" s="362" t="s">
        <v>48</v>
      </c>
      <c r="D156" s="362"/>
      <c r="E156" s="12">
        <f>ECSF!I34</f>
        <v>0</v>
      </c>
    </row>
    <row r="157" spans="2:5" x14ac:dyDescent="0.25">
      <c r="B157" s="366"/>
      <c r="C157" s="362" t="s">
        <v>49</v>
      </c>
      <c r="D157" s="362"/>
      <c r="E157" s="12">
        <f>ECSF!I35</f>
        <v>0</v>
      </c>
    </row>
    <row r="158" spans="2:5" x14ac:dyDescent="0.25">
      <c r="B158" s="366"/>
      <c r="C158" s="362" t="s">
        <v>50</v>
      </c>
      <c r="D158" s="362"/>
      <c r="E158" s="12">
        <f>ECSF!I36</f>
        <v>0</v>
      </c>
    </row>
    <row r="159" spans="2:5" x14ac:dyDescent="0.25">
      <c r="B159" s="366"/>
      <c r="C159" s="365" t="s">
        <v>51</v>
      </c>
      <c r="D159" s="365"/>
      <c r="E159" s="11">
        <f>ECSF!I38</f>
        <v>10792544</v>
      </c>
    </row>
    <row r="160" spans="2:5" x14ac:dyDescent="0.25">
      <c r="B160" s="366"/>
      <c r="C160" s="362" t="s">
        <v>52</v>
      </c>
      <c r="D160" s="362"/>
      <c r="E160" s="12">
        <f>ECSF!I40</f>
        <v>6070539</v>
      </c>
    </row>
    <row r="161" spans="2:5" x14ac:dyDescent="0.25">
      <c r="B161" s="366"/>
      <c r="C161" s="362" t="s">
        <v>53</v>
      </c>
      <c r="D161" s="362"/>
      <c r="E161" s="12">
        <f>ECSF!I41</f>
        <v>4722005</v>
      </c>
    </row>
    <row r="162" spans="2:5" x14ac:dyDescent="0.25">
      <c r="B162" s="366"/>
      <c r="C162" s="362" t="s">
        <v>54</v>
      </c>
      <c r="D162" s="362"/>
      <c r="E162" s="12">
        <f>ECSF!I42</f>
        <v>0</v>
      </c>
    </row>
    <row r="163" spans="2:5" x14ac:dyDescent="0.25">
      <c r="B163" s="366"/>
      <c r="C163" s="362" t="s">
        <v>55</v>
      </c>
      <c r="D163" s="362"/>
      <c r="E163" s="12">
        <f>ECSF!I43</f>
        <v>0</v>
      </c>
    </row>
    <row r="164" spans="2:5" x14ac:dyDescent="0.25">
      <c r="B164" s="366"/>
      <c r="C164" s="362" t="s">
        <v>56</v>
      </c>
      <c r="D164" s="362"/>
      <c r="E164" s="12">
        <f>ECSF!I44</f>
        <v>0</v>
      </c>
    </row>
    <row r="165" spans="2:5" x14ac:dyDescent="0.25">
      <c r="B165" s="366"/>
      <c r="C165" s="365" t="s">
        <v>57</v>
      </c>
      <c r="D165" s="365"/>
      <c r="E165" s="11">
        <f>ECSF!I46</f>
        <v>0</v>
      </c>
    </row>
    <row r="166" spans="2:5" x14ac:dyDescent="0.25">
      <c r="B166" s="366"/>
      <c r="C166" s="362" t="s">
        <v>58</v>
      </c>
      <c r="D166" s="362"/>
      <c r="E166" s="12">
        <f>ECSF!I48</f>
        <v>0</v>
      </c>
    </row>
    <row r="167" spans="2:5" ht="15" customHeight="1" thickBot="1" x14ac:dyDescent="0.3">
      <c r="B167" s="367"/>
      <c r="C167" s="362" t="s">
        <v>59</v>
      </c>
      <c r="D167" s="362"/>
      <c r="E167" s="12">
        <f>ECSF!I49</f>
        <v>0</v>
      </c>
    </row>
    <row r="168" spans="2:5" x14ac:dyDescent="0.25">
      <c r="B168" s="366" t="s">
        <v>65</v>
      </c>
      <c r="C168" s="365" t="s">
        <v>4</v>
      </c>
      <c r="D168" s="365"/>
      <c r="E168" s="11">
        <f>ECSF!E8</f>
        <v>2209747</v>
      </c>
    </row>
    <row r="169" spans="2:5" ht="15" customHeight="1" x14ac:dyDescent="0.25">
      <c r="B169" s="366"/>
      <c r="C169" s="365" t="s">
        <v>6</v>
      </c>
      <c r="D169" s="365"/>
      <c r="E169" s="11">
        <f>ECSF!E10</f>
        <v>2209747</v>
      </c>
    </row>
    <row r="170" spans="2:5" ht="15" customHeight="1" x14ac:dyDescent="0.25">
      <c r="B170" s="366"/>
      <c r="C170" s="362" t="s">
        <v>8</v>
      </c>
      <c r="D170" s="362"/>
      <c r="E170" s="12">
        <f>ECSF!E12</f>
        <v>2209747</v>
      </c>
    </row>
    <row r="171" spans="2:5" ht="15" customHeight="1" x14ac:dyDescent="0.25">
      <c r="B171" s="366"/>
      <c r="C171" s="362" t="s">
        <v>10</v>
      </c>
      <c r="D171" s="362"/>
      <c r="E171" s="12">
        <f>ECSF!E13</f>
        <v>0</v>
      </c>
    </row>
    <row r="172" spans="2:5" x14ac:dyDescent="0.25">
      <c r="B172" s="366"/>
      <c r="C172" s="362" t="s">
        <v>12</v>
      </c>
      <c r="D172" s="362"/>
      <c r="E172" s="12">
        <f>ECSF!E14</f>
        <v>0</v>
      </c>
    </row>
    <row r="173" spans="2:5" x14ac:dyDescent="0.25">
      <c r="B173" s="366"/>
      <c r="C173" s="362" t="s">
        <v>14</v>
      </c>
      <c r="D173" s="362"/>
      <c r="E173" s="12">
        <f>ECSF!E15</f>
        <v>0</v>
      </c>
    </row>
    <row r="174" spans="2:5" ht="15" customHeight="1" x14ac:dyDescent="0.25">
      <c r="B174" s="366"/>
      <c r="C174" s="362" t="s">
        <v>16</v>
      </c>
      <c r="D174" s="362"/>
      <c r="E174" s="12">
        <f>ECSF!E16</f>
        <v>0</v>
      </c>
    </row>
    <row r="175" spans="2:5" ht="15" customHeight="1" x14ac:dyDescent="0.25">
      <c r="B175" s="366"/>
      <c r="C175" s="362" t="s">
        <v>18</v>
      </c>
      <c r="D175" s="362"/>
      <c r="E175" s="12">
        <f>ECSF!E17</f>
        <v>0</v>
      </c>
    </row>
    <row r="176" spans="2:5" x14ac:dyDescent="0.25">
      <c r="B176" s="366"/>
      <c r="C176" s="362" t="s">
        <v>20</v>
      </c>
      <c r="D176" s="362"/>
      <c r="E176" s="12">
        <f>ECSF!E18</f>
        <v>0</v>
      </c>
    </row>
    <row r="177" spans="2:5" ht="15" customHeight="1" x14ac:dyDescent="0.25">
      <c r="B177" s="366"/>
      <c r="C177" s="365" t="s">
        <v>25</v>
      </c>
      <c r="D177" s="365"/>
      <c r="E177" s="11">
        <f>ECSF!E20</f>
        <v>0</v>
      </c>
    </row>
    <row r="178" spans="2:5" x14ac:dyDescent="0.25">
      <c r="B178" s="366"/>
      <c r="C178" s="362" t="s">
        <v>27</v>
      </c>
      <c r="D178" s="362"/>
      <c r="E178" s="12">
        <f>ECSF!E22</f>
        <v>0</v>
      </c>
    </row>
    <row r="179" spans="2:5" ht="15" customHeight="1" x14ac:dyDescent="0.25">
      <c r="B179" s="366"/>
      <c r="C179" s="362" t="s">
        <v>29</v>
      </c>
      <c r="D179" s="362"/>
      <c r="E179" s="12">
        <f>ECSF!E23</f>
        <v>0</v>
      </c>
    </row>
    <row r="180" spans="2:5" ht="15" customHeight="1" x14ac:dyDescent="0.25">
      <c r="B180" s="366"/>
      <c r="C180" s="362" t="s">
        <v>31</v>
      </c>
      <c r="D180" s="362"/>
      <c r="E180" s="12">
        <f>ECSF!E24</f>
        <v>0</v>
      </c>
    </row>
    <row r="181" spans="2:5" ht="15" customHeight="1" x14ac:dyDescent="0.25">
      <c r="B181" s="366"/>
      <c r="C181" s="362" t="s">
        <v>33</v>
      </c>
      <c r="D181" s="362"/>
      <c r="E181" s="12">
        <f>ECSF!E25</f>
        <v>0</v>
      </c>
    </row>
    <row r="182" spans="2:5" ht="15" customHeight="1" x14ac:dyDescent="0.25">
      <c r="B182" s="366"/>
      <c r="C182" s="362" t="s">
        <v>35</v>
      </c>
      <c r="D182" s="362"/>
      <c r="E182" s="12">
        <f>ECSF!E26</f>
        <v>0</v>
      </c>
    </row>
    <row r="183" spans="2:5" ht="15" customHeight="1" x14ac:dyDescent="0.25">
      <c r="B183" s="366"/>
      <c r="C183" s="362" t="s">
        <v>37</v>
      </c>
      <c r="D183" s="362"/>
      <c r="E183" s="12">
        <f>ECSF!E27</f>
        <v>0</v>
      </c>
    </row>
    <row r="184" spans="2:5" ht="15" customHeight="1" x14ac:dyDescent="0.25">
      <c r="B184" s="366"/>
      <c r="C184" s="362" t="s">
        <v>39</v>
      </c>
      <c r="D184" s="362"/>
      <c r="E184" s="12">
        <f>ECSF!E28</f>
        <v>0</v>
      </c>
    </row>
    <row r="185" spans="2:5" ht="15" customHeight="1" x14ac:dyDescent="0.25">
      <c r="B185" s="366"/>
      <c r="C185" s="362" t="s">
        <v>40</v>
      </c>
      <c r="D185" s="362"/>
      <c r="E185" s="12">
        <f>ECSF!E29</f>
        <v>0</v>
      </c>
    </row>
    <row r="186" spans="2:5" ht="15" customHeight="1" x14ac:dyDescent="0.25">
      <c r="B186" s="366"/>
      <c r="C186" s="362" t="s">
        <v>42</v>
      </c>
      <c r="D186" s="362"/>
      <c r="E186" s="12">
        <f>ECSF!E30</f>
        <v>0</v>
      </c>
    </row>
    <row r="187" spans="2:5" ht="15" customHeight="1" x14ac:dyDescent="0.25">
      <c r="B187" s="366"/>
      <c r="C187" s="365" t="s">
        <v>5</v>
      </c>
      <c r="D187" s="365"/>
      <c r="E187" s="11">
        <f>ECSF!J8</f>
        <v>3817450</v>
      </c>
    </row>
    <row r="188" spans="2:5" x14ac:dyDescent="0.25">
      <c r="B188" s="366"/>
      <c r="C188" s="365" t="s">
        <v>7</v>
      </c>
      <c r="D188" s="365"/>
      <c r="E188" s="11">
        <f>ECSF!J10</f>
        <v>3817450</v>
      </c>
    </row>
    <row r="189" spans="2:5" x14ac:dyDescent="0.25">
      <c r="B189" s="366"/>
      <c r="C189" s="362" t="s">
        <v>9</v>
      </c>
      <c r="D189" s="362"/>
      <c r="E189" s="12">
        <f>ECSF!J12</f>
        <v>6511</v>
      </c>
    </row>
    <row r="190" spans="2:5" x14ac:dyDescent="0.25">
      <c r="B190" s="366"/>
      <c r="C190" s="362" t="s">
        <v>11</v>
      </c>
      <c r="D190" s="362"/>
      <c r="E190" s="12">
        <f>ECSF!J13</f>
        <v>0</v>
      </c>
    </row>
    <row r="191" spans="2:5" ht="15" customHeight="1" x14ac:dyDescent="0.25">
      <c r="B191" s="366"/>
      <c r="C191" s="362" t="s">
        <v>13</v>
      </c>
      <c r="D191" s="362"/>
      <c r="E191" s="12">
        <f>ECSF!J14</f>
        <v>0</v>
      </c>
    </row>
    <row r="192" spans="2:5" x14ac:dyDescent="0.25">
      <c r="B192" s="366"/>
      <c r="C192" s="362" t="s">
        <v>15</v>
      </c>
      <c r="D192" s="362"/>
      <c r="E192" s="12">
        <f>ECSF!J15</f>
        <v>0</v>
      </c>
    </row>
    <row r="193" spans="2:5" ht="15" customHeight="1" x14ac:dyDescent="0.25">
      <c r="B193" s="366"/>
      <c r="C193" s="362" t="s">
        <v>17</v>
      </c>
      <c r="D193" s="362"/>
      <c r="E193" s="12">
        <f>ECSF!J16</f>
        <v>0</v>
      </c>
    </row>
    <row r="194" spans="2:5" ht="15" customHeight="1" x14ac:dyDescent="0.25">
      <c r="B194" s="366"/>
      <c r="C194" s="362" t="s">
        <v>19</v>
      </c>
      <c r="D194" s="362"/>
      <c r="E194" s="12">
        <f>ECSF!J17</f>
        <v>3810939</v>
      </c>
    </row>
    <row r="195" spans="2:5" ht="15" customHeight="1" x14ac:dyDescent="0.25">
      <c r="B195" s="366"/>
      <c r="C195" s="362" t="s">
        <v>21</v>
      </c>
      <c r="D195" s="362"/>
      <c r="E195" s="12">
        <f>ECSF!J18</f>
        <v>0</v>
      </c>
    </row>
    <row r="196" spans="2:5" ht="15" customHeight="1" x14ac:dyDescent="0.25">
      <c r="B196" s="366"/>
      <c r="C196" s="362" t="s">
        <v>22</v>
      </c>
      <c r="D196" s="362"/>
      <c r="E196" s="12">
        <f>ECSF!J19</f>
        <v>0</v>
      </c>
    </row>
    <row r="197" spans="2:5" ht="15" customHeight="1" x14ac:dyDescent="0.25">
      <c r="B197" s="366"/>
      <c r="C197" s="368" t="s">
        <v>26</v>
      </c>
      <c r="D197" s="368"/>
      <c r="E197" s="11">
        <f>ECSF!J21</f>
        <v>0</v>
      </c>
    </row>
    <row r="198" spans="2:5" ht="15" customHeight="1" x14ac:dyDescent="0.25">
      <c r="B198" s="366"/>
      <c r="C198" s="362" t="s">
        <v>28</v>
      </c>
      <c r="D198" s="362"/>
      <c r="E198" s="12">
        <f>ECSF!J23</f>
        <v>0</v>
      </c>
    </row>
    <row r="199" spans="2:5" ht="15" customHeight="1" x14ac:dyDescent="0.25">
      <c r="B199" s="366"/>
      <c r="C199" s="362" t="s">
        <v>30</v>
      </c>
      <c r="D199" s="362"/>
      <c r="E199" s="12">
        <f>ECSF!J24</f>
        <v>0</v>
      </c>
    </row>
    <row r="200" spans="2:5" ht="15" customHeight="1" x14ac:dyDescent="0.25">
      <c r="B200" s="366"/>
      <c r="C200" s="362" t="s">
        <v>32</v>
      </c>
      <c r="D200" s="362"/>
      <c r="E200" s="12">
        <f>ECSF!J25</f>
        <v>0</v>
      </c>
    </row>
    <row r="201" spans="2:5" x14ac:dyDescent="0.25">
      <c r="B201" s="366"/>
      <c r="C201" s="362" t="s">
        <v>34</v>
      </c>
      <c r="D201" s="362"/>
      <c r="E201" s="12">
        <f>ECSF!J26</f>
        <v>0</v>
      </c>
    </row>
    <row r="202" spans="2:5" ht="15" customHeight="1" x14ac:dyDescent="0.25">
      <c r="B202" s="366"/>
      <c r="C202" s="362" t="s">
        <v>36</v>
      </c>
      <c r="D202" s="362"/>
      <c r="E202" s="12">
        <f>ECSF!J27</f>
        <v>0</v>
      </c>
    </row>
    <row r="203" spans="2:5" x14ac:dyDescent="0.25">
      <c r="B203" s="366"/>
      <c r="C203" s="362" t="s">
        <v>38</v>
      </c>
      <c r="D203" s="362"/>
      <c r="E203" s="12">
        <f>ECSF!J28</f>
        <v>0</v>
      </c>
    </row>
    <row r="204" spans="2:5" ht="15" customHeight="1" x14ac:dyDescent="0.25">
      <c r="B204" s="366"/>
      <c r="C204" s="365" t="s">
        <v>45</v>
      </c>
      <c r="D204" s="365"/>
      <c r="E204" s="11">
        <f>ECSF!J30</f>
        <v>0</v>
      </c>
    </row>
    <row r="205" spans="2:5" ht="15" customHeight="1" x14ac:dyDescent="0.25">
      <c r="B205" s="366"/>
      <c r="C205" s="365" t="s">
        <v>47</v>
      </c>
      <c r="D205" s="365"/>
      <c r="E205" s="11">
        <f>ECSF!J32</f>
        <v>0</v>
      </c>
    </row>
    <row r="206" spans="2:5" ht="15" customHeight="1" x14ac:dyDescent="0.25">
      <c r="B206" s="366"/>
      <c r="C206" s="362" t="s">
        <v>48</v>
      </c>
      <c r="D206" s="362"/>
      <c r="E206" s="12">
        <f>ECSF!J34</f>
        <v>0</v>
      </c>
    </row>
    <row r="207" spans="2:5" ht="15" customHeight="1" x14ac:dyDescent="0.25">
      <c r="B207" s="366"/>
      <c r="C207" s="362" t="s">
        <v>49</v>
      </c>
      <c r="D207" s="362"/>
      <c r="E207" s="12">
        <f>ECSF!J35</f>
        <v>0</v>
      </c>
    </row>
    <row r="208" spans="2:5" ht="15" customHeight="1" x14ac:dyDescent="0.25">
      <c r="B208" s="366"/>
      <c r="C208" s="362" t="s">
        <v>50</v>
      </c>
      <c r="D208" s="362"/>
      <c r="E208" s="12">
        <f>ECSF!J36</f>
        <v>0</v>
      </c>
    </row>
    <row r="209" spans="2:5" ht="15" customHeight="1" x14ac:dyDescent="0.25">
      <c r="B209" s="366"/>
      <c r="C209" s="365" t="s">
        <v>51</v>
      </c>
      <c r="D209" s="365"/>
      <c r="E209" s="11">
        <f>ECSF!J38</f>
        <v>0</v>
      </c>
    </row>
    <row r="210" spans="2:5" x14ac:dyDescent="0.25">
      <c r="B210" s="366"/>
      <c r="C210" s="362" t="s">
        <v>52</v>
      </c>
      <c r="D210" s="362"/>
      <c r="E210" s="12">
        <f>ECSF!J40</f>
        <v>0</v>
      </c>
    </row>
    <row r="211" spans="2:5" ht="15" customHeight="1" x14ac:dyDescent="0.25">
      <c r="B211" s="366"/>
      <c r="C211" s="362" t="s">
        <v>53</v>
      </c>
      <c r="D211" s="362"/>
      <c r="E211" s="12">
        <f>ECSF!J41</f>
        <v>0</v>
      </c>
    </row>
    <row r="212" spans="2:5" x14ac:dyDescent="0.25">
      <c r="B212" s="366"/>
      <c r="C212" s="362" t="s">
        <v>54</v>
      </c>
      <c r="D212" s="362"/>
      <c r="E212" s="12">
        <f>ECSF!J42</f>
        <v>0</v>
      </c>
    </row>
    <row r="213" spans="2:5" ht="15" customHeight="1" x14ac:dyDescent="0.25">
      <c r="B213" s="366"/>
      <c r="C213" s="362" t="s">
        <v>55</v>
      </c>
      <c r="D213" s="362"/>
      <c r="E213" s="12">
        <f>ECSF!J43</f>
        <v>0</v>
      </c>
    </row>
    <row r="214" spans="2:5" x14ac:dyDescent="0.25">
      <c r="B214" s="366"/>
      <c r="C214" s="362" t="s">
        <v>56</v>
      </c>
      <c r="D214" s="362"/>
      <c r="E214" s="12">
        <f>ECSF!J44</f>
        <v>0</v>
      </c>
    </row>
    <row r="215" spans="2:5" x14ac:dyDescent="0.25">
      <c r="B215" s="366"/>
      <c r="C215" s="365" t="s">
        <v>57</v>
      </c>
      <c r="D215" s="365"/>
      <c r="E215" s="11">
        <f>ECSF!J46</f>
        <v>0</v>
      </c>
    </row>
    <row r="216" spans="2:5" x14ac:dyDescent="0.25">
      <c r="B216" s="366"/>
      <c r="C216" s="362" t="s">
        <v>58</v>
      </c>
      <c r="D216" s="362"/>
      <c r="E216" s="12">
        <f>ECSF!J48</f>
        <v>0</v>
      </c>
    </row>
    <row r="217" spans="2:5" ht="15.75" thickBot="1" x14ac:dyDescent="0.3">
      <c r="B217" s="367"/>
      <c r="C217" s="362" t="s">
        <v>59</v>
      </c>
      <c r="D217" s="362"/>
      <c r="E217" s="12">
        <f>ECSF!J49</f>
        <v>0</v>
      </c>
    </row>
    <row r="218" spans="2:5" x14ac:dyDescent="0.25">
      <c r="C218" s="370" t="s">
        <v>72</v>
      </c>
      <c r="D218" s="5" t="s">
        <v>62</v>
      </c>
      <c r="E218" s="15" t="e">
        <f>ECSF!#REF!</f>
        <v>#REF!</v>
      </c>
    </row>
    <row r="219" spans="2:5" x14ac:dyDescent="0.25">
      <c r="C219" s="371"/>
      <c r="D219" s="5" t="s">
        <v>63</v>
      </c>
      <c r="E219" s="15" t="e">
        <f>ECSF!#REF!</f>
        <v>#REF!</v>
      </c>
    </row>
    <row r="220" spans="2:5" x14ac:dyDescent="0.25">
      <c r="C220" s="371" t="s">
        <v>71</v>
      </c>
      <c r="D220" s="5" t="s">
        <v>62</v>
      </c>
      <c r="E220" s="15" t="e">
        <f>ECSF!#REF!</f>
        <v>#REF!</v>
      </c>
    </row>
    <row r="221" spans="2:5" x14ac:dyDescent="0.25">
      <c r="C221" s="371"/>
      <c r="D221" s="5" t="s">
        <v>63</v>
      </c>
      <c r="E221" s="15" t="e">
        <f>ECSF!#REF!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="90" zoomScaleNormal="90" workbookViewId="0">
      <selection activeCell="C4" sqref="C4:I4"/>
    </sheetView>
  </sheetViews>
  <sheetFormatPr baseColWidth="10" defaultColWidth="11.42578125" defaultRowHeight="12" x14ac:dyDescent="0.2"/>
  <cols>
    <col min="1" max="1" width="1.140625" style="94" customWidth="1"/>
    <col min="2" max="2" width="11.7109375" style="94" customWidth="1"/>
    <col min="3" max="3" width="54.42578125" style="94" customWidth="1"/>
    <col min="4" max="4" width="19.140625" style="178" customWidth="1"/>
    <col min="5" max="5" width="19.28515625" style="94" customWidth="1"/>
    <col min="6" max="6" width="19" style="94" customWidth="1"/>
    <col min="7" max="7" width="21.28515625" style="94" customWidth="1"/>
    <col min="8" max="8" width="18.7109375" style="94" customWidth="1"/>
    <col min="9" max="9" width="1.140625" style="94" customWidth="1"/>
    <col min="10" max="16384" width="11.42578125" style="94"/>
  </cols>
  <sheetData>
    <row r="1" spans="1:14" s="103" customFormat="1" ht="27.75" x14ac:dyDescent="0.4">
      <c r="A1" s="292"/>
      <c r="B1" s="293"/>
      <c r="C1" s="349" t="s">
        <v>342</v>
      </c>
      <c r="D1" s="349"/>
      <c r="E1" s="349"/>
      <c r="F1" s="349"/>
      <c r="G1" s="349"/>
      <c r="H1" s="349"/>
      <c r="I1" s="372"/>
    </row>
    <row r="2" spans="1:14" s="103" customFormat="1" ht="23.25" x14ac:dyDescent="0.35">
      <c r="A2" s="295"/>
      <c r="B2" s="287"/>
      <c r="C2" s="350" t="s">
        <v>367</v>
      </c>
      <c r="D2" s="350"/>
      <c r="E2" s="350"/>
      <c r="F2" s="350"/>
      <c r="G2" s="350"/>
      <c r="H2" s="350"/>
      <c r="I2" s="373"/>
    </row>
    <row r="3" spans="1:14" s="103" customFormat="1" ht="23.25" x14ac:dyDescent="0.35">
      <c r="A3" s="295"/>
      <c r="B3" s="287"/>
      <c r="C3" s="350" t="s">
        <v>364</v>
      </c>
      <c r="D3" s="350"/>
      <c r="E3" s="350"/>
      <c r="F3" s="350"/>
      <c r="G3" s="350"/>
      <c r="H3" s="350"/>
      <c r="I3" s="373"/>
    </row>
    <row r="4" spans="1:14" s="103" customFormat="1" ht="20.25" x14ac:dyDescent="0.3">
      <c r="A4" s="295"/>
      <c r="B4" s="287"/>
      <c r="C4" s="351" t="s">
        <v>344</v>
      </c>
      <c r="D4" s="351"/>
      <c r="E4" s="351"/>
      <c r="F4" s="351"/>
      <c r="G4" s="351"/>
      <c r="H4" s="351"/>
      <c r="I4" s="374"/>
    </row>
    <row r="5" spans="1:14" s="162" customFormat="1" x14ac:dyDescent="0.2">
      <c r="A5" s="297"/>
      <c r="B5" s="289" t="s">
        <v>73</v>
      </c>
      <c r="C5" s="289"/>
      <c r="D5" s="289" t="s">
        <v>137</v>
      </c>
      <c r="E5" s="289" t="s">
        <v>138</v>
      </c>
      <c r="F5" s="289" t="s">
        <v>139</v>
      </c>
      <c r="G5" s="289" t="s">
        <v>140</v>
      </c>
      <c r="H5" s="289" t="s">
        <v>141</v>
      </c>
      <c r="I5" s="298"/>
    </row>
    <row r="6" spans="1:14" s="162" customFormat="1" x14ac:dyDescent="0.2">
      <c r="A6" s="297"/>
      <c r="B6" s="289"/>
      <c r="C6" s="289"/>
      <c r="D6" s="289">
        <v>1</v>
      </c>
      <c r="E6" s="289">
        <v>2</v>
      </c>
      <c r="F6" s="289">
        <v>3</v>
      </c>
      <c r="G6" s="289" t="s">
        <v>142</v>
      </c>
      <c r="H6" s="289" t="s">
        <v>143</v>
      </c>
      <c r="I6" s="298"/>
    </row>
    <row r="7" spans="1:14" s="103" customFormat="1" ht="3" customHeight="1" x14ac:dyDescent="0.2">
      <c r="A7" s="376"/>
      <c r="B7" s="377"/>
      <c r="C7" s="377"/>
      <c r="D7" s="377"/>
      <c r="E7" s="377"/>
      <c r="F7" s="377"/>
      <c r="G7" s="377"/>
      <c r="H7" s="377"/>
      <c r="I7" s="378"/>
    </row>
    <row r="8" spans="1:14" s="103" customFormat="1" ht="3" customHeight="1" x14ac:dyDescent="0.2">
      <c r="A8" s="379"/>
      <c r="B8" s="380"/>
      <c r="C8" s="380"/>
      <c r="D8" s="380"/>
      <c r="E8" s="380"/>
      <c r="F8" s="380"/>
      <c r="G8" s="380"/>
      <c r="H8" s="380"/>
      <c r="I8" s="381"/>
      <c r="J8" s="94"/>
      <c r="K8" s="94"/>
    </row>
    <row r="9" spans="1:14" s="103" customFormat="1" x14ac:dyDescent="0.2">
      <c r="A9" s="124"/>
      <c r="B9" s="382" t="s">
        <v>4</v>
      </c>
      <c r="C9" s="382"/>
      <c r="D9" s="163">
        <f>+D11+D21</f>
        <v>112972164</v>
      </c>
      <c r="E9" s="163">
        <f>+E11+E21</f>
        <v>47419630</v>
      </c>
      <c r="F9" s="163">
        <f>+F11+F21</f>
        <v>46415907</v>
      </c>
      <c r="G9" s="163">
        <f t="shared" ref="G9:H9" si="0">+G11+G21</f>
        <v>113975887</v>
      </c>
      <c r="H9" s="163">
        <f t="shared" si="0"/>
        <v>1003723</v>
      </c>
      <c r="I9" s="164"/>
      <c r="J9" s="94"/>
      <c r="K9" s="94"/>
    </row>
    <row r="10" spans="1:14" s="103" customFormat="1" ht="5.0999999999999996" customHeight="1" x14ac:dyDescent="0.2">
      <c r="A10" s="124"/>
      <c r="B10" s="165"/>
      <c r="C10" s="165"/>
      <c r="D10" s="163"/>
      <c r="E10" s="163"/>
      <c r="F10" s="163"/>
      <c r="G10" s="163"/>
      <c r="H10" s="163"/>
      <c r="I10" s="164"/>
      <c r="J10" s="94"/>
      <c r="K10" s="94"/>
    </row>
    <row r="11" spans="1:14" s="103" customFormat="1" ht="20.25" x14ac:dyDescent="0.3">
      <c r="A11" s="166"/>
      <c r="B11" s="354" t="s">
        <v>6</v>
      </c>
      <c r="C11" s="354"/>
      <c r="D11" s="167">
        <f>SUM(D13:D19)</f>
        <v>112775744</v>
      </c>
      <c r="E11" s="167">
        <f>SUM(E13:E19)</f>
        <v>47419630</v>
      </c>
      <c r="F11" s="167">
        <f>SUM(F13:F19)</f>
        <v>46415907</v>
      </c>
      <c r="G11" s="167">
        <f>D11+E11-F11</f>
        <v>113779467</v>
      </c>
      <c r="H11" s="167">
        <f>G11-D11</f>
        <v>1003723</v>
      </c>
      <c r="I11" s="168"/>
      <c r="J11" s="94"/>
      <c r="K11" s="169"/>
    </row>
    <row r="12" spans="1:14" s="103" customFormat="1" ht="5.0999999999999996" customHeight="1" x14ac:dyDescent="0.3">
      <c r="A12" s="111"/>
      <c r="B12" s="104"/>
      <c r="C12" s="104"/>
      <c r="D12" s="170"/>
      <c r="E12" s="170"/>
      <c r="F12" s="170"/>
      <c r="G12" s="170"/>
      <c r="H12" s="170"/>
      <c r="I12" s="171"/>
      <c r="J12" s="94"/>
      <c r="K12" s="169"/>
    </row>
    <row r="13" spans="1:14" s="103" customFormat="1" ht="19.5" customHeight="1" x14ac:dyDescent="0.3">
      <c r="A13" s="111"/>
      <c r="B13" s="375" t="s">
        <v>8</v>
      </c>
      <c r="C13" s="375"/>
      <c r="D13" s="172">
        <f>+ESF!E12</f>
        <v>106655236</v>
      </c>
      <c r="E13" s="172">
        <v>46831792</v>
      </c>
      <c r="F13" s="172">
        <v>44622045</v>
      </c>
      <c r="G13" s="123">
        <f>D13+E13-F13</f>
        <v>108864983</v>
      </c>
      <c r="H13" s="123">
        <f>G13-D13</f>
        <v>2209747</v>
      </c>
      <c r="I13" s="171"/>
      <c r="J13" s="94"/>
      <c r="K13" s="169" t="str">
        <f>IF(G13=ESF!D12," ","Error")</f>
        <v xml:space="preserve"> </v>
      </c>
    </row>
    <row r="14" spans="1:14" s="103" customFormat="1" ht="19.5" customHeight="1" x14ac:dyDescent="0.3">
      <c r="A14" s="111"/>
      <c r="B14" s="375" t="s">
        <v>10</v>
      </c>
      <c r="C14" s="375"/>
      <c r="D14" s="172">
        <f>+ESF!E13</f>
        <v>6120508</v>
      </c>
      <c r="E14" s="172">
        <v>587838</v>
      </c>
      <c r="F14" s="172">
        <v>1793862</v>
      </c>
      <c r="G14" s="123">
        <f t="shared" ref="G14:G19" si="1">D14+E14-F14</f>
        <v>4914484</v>
      </c>
      <c r="H14" s="123">
        <f t="shared" ref="H14:H19" si="2">G14-D14</f>
        <v>-1206024</v>
      </c>
      <c r="I14" s="171"/>
      <c r="J14" s="94"/>
      <c r="K14" s="169" t="str">
        <f>IF(G14=ESF!D13," ","Error")</f>
        <v xml:space="preserve"> </v>
      </c>
    </row>
    <row r="15" spans="1:14" s="103" customFormat="1" ht="19.5" customHeight="1" x14ac:dyDescent="0.3">
      <c r="A15" s="111"/>
      <c r="B15" s="375" t="s">
        <v>12</v>
      </c>
      <c r="C15" s="375"/>
      <c r="D15" s="172">
        <f>+ESF!E14</f>
        <v>0</v>
      </c>
      <c r="E15" s="172">
        <v>0</v>
      </c>
      <c r="F15" s="172">
        <v>0</v>
      </c>
      <c r="G15" s="123">
        <f t="shared" si="1"/>
        <v>0</v>
      </c>
      <c r="H15" s="123">
        <f t="shared" si="2"/>
        <v>0</v>
      </c>
      <c r="I15" s="171"/>
      <c r="J15" s="94"/>
      <c r="K15" s="169" t="str">
        <f>IF(G15=ESF!D14," ","Error")</f>
        <v xml:space="preserve"> </v>
      </c>
    </row>
    <row r="16" spans="1:14" s="103" customFormat="1" ht="19.5" customHeight="1" x14ac:dyDescent="0.3">
      <c r="A16" s="111"/>
      <c r="B16" s="375" t="s">
        <v>14</v>
      </c>
      <c r="C16" s="375"/>
      <c r="D16" s="172">
        <f>+ESF!E15</f>
        <v>0</v>
      </c>
      <c r="E16" s="172">
        <v>0</v>
      </c>
      <c r="F16" s="172">
        <v>0</v>
      </c>
      <c r="G16" s="123">
        <f t="shared" si="1"/>
        <v>0</v>
      </c>
      <c r="H16" s="123">
        <f t="shared" si="2"/>
        <v>0</v>
      </c>
      <c r="I16" s="171"/>
      <c r="J16" s="94"/>
      <c r="K16" s="169" t="str">
        <f>IF(G16=ESF!D15," ","Error")</f>
        <v xml:space="preserve"> </v>
      </c>
      <c r="N16" s="103" t="s">
        <v>126</v>
      </c>
    </row>
    <row r="17" spans="1:12" s="103" customFormat="1" ht="19.5" customHeight="1" x14ac:dyDescent="0.3">
      <c r="A17" s="111"/>
      <c r="B17" s="375" t="s">
        <v>16</v>
      </c>
      <c r="C17" s="375"/>
      <c r="D17" s="172">
        <f>+ESF!E16</f>
        <v>0</v>
      </c>
      <c r="E17" s="172">
        <v>0</v>
      </c>
      <c r="F17" s="172">
        <v>0</v>
      </c>
      <c r="G17" s="123">
        <f t="shared" si="1"/>
        <v>0</v>
      </c>
      <c r="H17" s="123">
        <f t="shared" si="2"/>
        <v>0</v>
      </c>
      <c r="I17" s="171"/>
      <c r="J17" s="94"/>
      <c r="K17" s="169" t="str">
        <f>IF(G17=ESF!D16," ","Error")</f>
        <v xml:space="preserve"> </v>
      </c>
    </row>
    <row r="18" spans="1:12" s="103" customFormat="1" ht="19.5" customHeight="1" x14ac:dyDescent="0.3">
      <c r="A18" s="111"/>
      <c r="B18" s="375" t="s">
        <v>18</v>
      </c>
      <c r="C18" s="375"/>
      <c r="D18" s="172">
        <f>+ESF!E17</f>
        <v>0</v>
      </c>
      <c r="E18" s="172">
        <v>0</v>
      </c>
      <c r="F18" s="172">
        <v>0</v>
      </c>
      <c r="G18" s="123">
        <f t="shared" si="1"/>
        <v>0</v>
      </c>
      <c r="H18" s="123">
        <f t="shared" si="2"/>
        <v>0</v>
      </c>
      <c r="I18" s="171"/>
      <c r="J18" s="94"/>
      <c r="K18" s="169" t="str">
        <f>IF(G18=ESF!D17," ","Error")</f>
        <v xml:space="preserve"> </v>
      </c>
      <c r="L18" s="103" t="s">
        <v>126</v>
      </c>
    </row>
    <row r="19" spans="1:12" ht="19.5" customHeight="1" x14ac:dyDescent="0.3">
      <c r="A19" s="111"/>
      <c r="B19" s="375" t="s">
        <v>20</v>
      </c>
      <c r="C19" s="375"/>
      <c r="D19" s="172">
        <f>+ESF!E18</f>
        <v>0</v>
      </c>
      <c r="E19" s="172">
        <v>0</v>
      </c>
      <c r="F19" s="172">
        <v>0</v>
      </c>
      <c r="G19" s="123">
        <f t="shared" si="1"/>
        <v>0</v>
      </c>
      <c r="H19" s="123">
        <f t="shared" si="2"/>
        <v>0</v>
      </c>
      <c r="I19" s="171"/>
      <c r="K19" s="169" t="str">
        <f>IF(G19=ESF!D18," ","Error")</f>
        <v xml:space="preserve"> </v>
      </c>
    </row>
    <row r="20" spans="1:12" ht="20.25" x14ac:dyDescent="0.3">
      <c r="A20" s="111"/>
      <c r="B20" s="173"/>
      <c r="C20" s="173"/>
      <c r="D20" s="174"/>
      <c r="E20" s="174"/>
      <c r="F20" s="174"/>
      <c r="G20" s="174"/>
      <c r="H20" s="174"/>
      <c r="I20" s="171"/>
      <c r="K20" s="169"/>
    </row>
    <row r="21" spans="1:12" ht="20.25" x14ac:dyDescent="0.3">
      <c r="A21" s="166"/>
      <c r="B21" s="354" t="s">
        <v>25</v>
      </c>
      <c r="C21" s="354"/>
      <c r="D21" s="167">
        <f>SUM(D23:D31)</f>
        <v>196420</v>
      </c>
      <c r="E21" s="167">
        <f>SUM(E23:E31)</f>
        <v>0</v>
      </c>
      <c r="F21" s="167">
        <f>SUM(F23:F31)</f>
        <v>0</v>
      </c>
      <c r="G21" s="167">
        <f>D21+E21-F21</f>
        <v>196420</v>
      </c>
      <c r="H21" s="167">
        <f>G21-D21</f>
        <v>0</v>
      </c>
      <c r="I21" s="168"/>
      <c r="K21" s="169"/>
    </row>
    <row r="22" spans="1:12" ht="5.0999999999999996" customHeight="1" x14ac:dyDescent="0.3">
      <c r="A22" s="111"/>
      <c r="B22" s="104"/>
      <c r="C22" s="173"/>
      <c r="D22" s="170"/>
      <c r="E22" s="170"/>
      <c r="F22" s="170"/>
      <c r="G22" s="170"/>
      <c r="H22" s="170"/>
      <c r="I22" s="171"/>
      <c r="K22" s="169"/>
    </row>
    <row r="23" spans="1:12" ht="19.5" customHeight="1" x14ac:dyDescent="0.3">
      <c r="A23" s="111"/>
      <c r="B23" s="375" t="s">
        <v>27</v>
      </c>
      <c r="C23" s="375"/>
      <c r="D23" s="172">
        <f>+ESF!E25</f>
        <v>0</v>
      </c>
      <c r="E23" s="172">
        <v>0</v>
      </c>
      <c r="F23" s="172">
        <v>0</v>
      </c>
      <c r="G23" s="123">
        <f>D23+E23-F23</f>
        <v>0</v>
      </c>
      <c r="H23" s="123">
        <f>G23-D23</f>
        <v>0</v>
      </c>
      <c r="I23" s="171"/>
      <c r="K23" s="169" t="str">
        <f>IF(G23=ESF!D25," ","error")</f>
        <v xml:space="preserve"> </v>
      </c>
    </row>
    <row r="24" spans="1:12" ht="19.5" customHeight="1" x14ac:dyDescent="0.3">
      <c r="A24" s="111"/>
      <c r="B24" s="375" t="s">
        <v>29</v>
      </c>
      <c r="C24" s="375"/>
      <c r="D24" s="172">
        <f>+ESF!E26</f>
        <v>0</v>
      </c>
      <c r="E24" s="172">
        <v>0</v>
      </c>
      <c r="F24" s="172">
        <v>0</v>
      </c>
      <c r="G24" s="123">
        <f t="shared" ref="G24:G31" si="3">D24+E24-F24</f>
        <v>0</v>
      </c>
      <c r="H24" s="123">
        <f t="shared" ref="H24:H31" si="4">G24-D24</f>
        <v>0</v>
      </c>
      <c r="I24" s="171"/>
      <c r="K24" s="169" t="str">
        <f>IF(G24=ESF!D26," ","error")</f>
        <v xml:space="preserve"> </v>
      </c>
    </row>
    <row r="25" spans="1:12" ht="19.5" customHeight="1" x14ac:dyDescent="0.3">
      <c r="A25" s="111"/>
      <c r="B25" s="375" t="s">
        <v>31</v>
      </c>
      <c r="C25" s="375"/>
      <c r="D25" s="172">
        <f>+ESF!E27</f>
        <v>0</v>
      </c>
      <c r="E25" s="172">
        <v>0</v>
      </c>
      <c r="F25" s="172">
        <v>0</v>
      </c>
      <c r="G25" s="123">
        <f t="shared" si="3"/>
        <v>0</v>
      </c>
      <c r="H25" s="123">
        <f t="shared" si="4"/>
        <v>0</v>
      </c>
      <c r="I25" s="171"/>
      <c r="K25" s="169" t="str">
        <f>IF(G25=ESF!D27," ","error")</f>
        <v xml:space="preserve"> </v>
      </c>
    </row>
    <row r="26" spans="1:12" ht="19.5" customHeight="1" x14ac:dyDescent="0.3">
      <c r="A26" s="111"/>
      <c r="B26" s="375" t="s">
        <v>144</v>
      </c>
      <c r="C26" s="375"/>
      <c r="D26" s="172">
        <f>+ESF!E28</f>
        <v>771326</v>
      </c>
      <c r="E26" s="172">
        <v>0</v>
      </c>
      <c r="F26" s="172">
        <v>0</v>
      </c>
      <c r="G26" s="123">
        <f t="shared" si="3"/>
        <v>771326</v>
      </c>
      <c r="H26" s="123">
        <f t="shared" si="4"/>
        <v>0</v>
      </c>
      <c r="I26" s="171"/>
      <c r="K26" s="169" t="str">
        <f>IF(G26=ESF!D28," ","error")</f>
        <v xml:space="preserve"> </v>
      </c>
    </row>
    <row r="27" spans="1:12" ht="19.5" customHeight="1" x14ac:dyDescent="0.3">
      <c r="A27" s="111"/>
      <c r="B27" s="375" t="s">
        <v>35</v>
      </c>
      <c r="C27" s="375"/>
      <c r="D27" s="172">
        <f>+ESF!E29</f>
        <v>0</v>
      </c>
      <c r="E27" s="172">
        <v>0</v>
      </c>
      <c r="F27" s="172">
        <v>0</v>
      </c>
      <c r="G27" s="123">
        <f t="shared" si="3"/>
        <v>0</v>
      </c>
      <c r="H27" s="123">
        <f t="shared" si="4"/>
        <v>0</v>
      </c>
      <c r="I27" s="171"/>
      <c r="K27" s="169" t="str">
        <f>IF(G27=ESF!D29," ","error")</f>
        <v xml:space="preserve"> </v>
      </c>
    </row>
    <row r="28" spans="1:12" ht="19.5" customHeight="1" x14ac:dyDescent="0.3">
      <c r="A28" s="111"/>
      <c r="B28" s="375" t="s">
        <v>37</v>
      </c>
      <c r="C28" s="375"/>
      <c r="D28" s="172">
        <f>+ESF!E30</f>
        <v>-574906</v>
      </c>
      <c r="E28" s="172">
        <v>0</v>
      </c>
      <c r="F28" s="172">
        <v>0</v>
      </c>
      <c r="G28" s="123">
        <f t="shared" si="3"/>
        <v>-574906</v>
      </c>
      <c r="H28" s="123">
        <f t="shared" si="4"/>
        <v>0</v>
      </c>
      <c r="I28" s="171"/>
      <c r="K28" s="169" t="str">
        <f>IF(G28=ESF!D30," ","error")</f>
        <v xml:space="preserve"> </v>
      </c>
    </row>
    <row r="29" spans="1:12" ht="19.5" customHeight="1" x14ac:dyDescent="0.3">
      <c r="A29" s="111"/>
      <c r="B29" s="375" t="s">
        <v>39</v>
      </c>
      <c r="C29" s="375"/>
      <c r="D29" s="172">
        <f>+ESF!E31</f>
        <v>0</v>
      </c>
      <c r="E29" s="172">
        <v>0</v>
      </c>
      <c r="F29" s="172">
        <v>0</v>
      </c>
      <c r="G29" s="123">
        <f t="shared" si="3"/>
        <v>0</v>
      </c>
      <c r="H29" s="123">
        <f t="shared" si="4"/>
        <v>0</v>
      </c>
      <c r="I29" s="171"/>
      <c r="K29" s="169" t="str">
        <f>IF(G29=ESF!D31," ","error")</f>
        <v xml:space="preserve"> </v>
      </c>
    </row>
    <row r="30" spans="1:12" ht="19.5" customHeight="1" x14ac:dyDescent="0.3">
      <c r="A30" s="111"/>
      <c r="B30" s="375" t="s">
        <v>40</v>
      </c>
      <c r="C30" s="375"/>
      <c r="D30" s="172">
        <f>+ESF!E32</f>
        <v>0</v>
      </c>
      <c r="E30" s="172">
        <v>0</v>
      </c>
      <c r="F30" s="172">
        <v>0</v>
      </c>
      <c r="G30" s="123">
        <f t="shared" si="3"/>
        <v>0</v>
      </c>
      <c r="H30" s="123">
        <f t="shared" si="4"/>
        <v>0</v>
      </c>
      <c r="I30" s="171"/>
      <c r="K30" s="169" t="str">
        <f>IF(G30=ESF!D32," ","error")</f>
        <v xml:space="preserve"> </v>
      </c>
    </row>
    <row r="31" spans="1:12" ht="19.5" customHeight="1" x14ac:dyDescent="0.3">
      <c r="A31" s="111"/>
      <c r="B31" s="375" t="s">
        <v>42</v>
      </c>
      <c r="C31" s="375"/>
      <c r="D31" s="172">
        <f>+ESF!E33</f>
        <v>0</v>
      </c>
      <c r="E31" s="172">
        <v>0</v>
      </c>
      <c r="F31" s="172">
        <v>0</v>
      </c>
      <c r="G31" s="123">
        <f t="shared" si="3"/>
        <v>0</v>
      </c>
      <c r="H31" s="123">
        <f t="shared" si="4"/>
        <v>0</v>
      </c>
      <c r="I31" s="171"/>
      <c r="K31" s="169" t="str">
        <f>IF(G31=ESF!D33," ","error")</f>
        <v xml:space="preserve"> </v>
      </c>
    </row>
    <row r="32" spans="1:12" ht="20.25" x14ac:dyDescent="0.3">
      <c r="A32" s="111"/>
      <c r="B32" s="173"/>
      <c r="C32" s="173"/>
      <c r="D32" s="174"/>
      <c r="E32" s="170"/>
      <c r="F32" s="170"/>
      <c r="G32" s="170"/>
      <c r="H32" s="170"/>
      <c r="I32" s="171"/>
      <c r="K32" s="169"/>
    </row>
    <row r="33" spans="1:17" ht="6" customHeight="1" x14ac:dyDescent="0.2">
      <c r="A33" s="385"/>
      <c r="B33" s="386"/>
      <c r="C33" s="386"/>
      <c r="D33" s="386"/>
      <c r="E33" s="386"/>
      <c r="F33" s="386"/>
      <c r="G33" s="386"/>
      <c r="H33" s="386"/>
      <c r="I33" s="387"/>
    </row>
    <row r="34" spans="1:17" ht="6" customHeight="1" x14ac:dyDescent="0.2">
      <c r="A34" s="175"/>
      <c r="B34" s="176"/>
      <c r="C34" s="177"/>
      <c r="E34" s="175"/>
      <c r="F34" s="175"/>
      <c r="G34" s="175"/>
      <c r="H34" s="175"/>
      <c r="I34" s="175"/>
    </row>
    <row r="35" spans="1:17" ht="15" customHeight="1" x14ac:dyDescent="0.2">
      <c r="A35" s="103"/>
      <c r="B35" s="352"/>
      <c r="C35" s="352"/>
      <c r="D35" s="352"/>
      <c r="E35" s="352"/>
      <c r="F35" s="352"/>
      <c r="G35" s="352"/>
      <c r="H35" s="352"/>
      <c r="I35" s="113"/>
      <c r="J35" s="113"/>
      <c r="K35" s="103"/>
      <c r="L35" s="103"/>
      <c r="M35" s="103"/>
      <c r="N35" s="103"/>
      <c r="O35" s="103"/>
      <c r="P35" s="103"/>
      <c r="Q35" s="103"/>
    </row>
    <row r="36" spans="1:17" ht="9.75" customHeight="1" x14ac:dyDescent="0.2">
      <c r="A36" s="103"/>
      <c r="B36" s="113"/>
      <c r="C36" s="137"/>
      <c r="D36" s="138"/>
      <c r="E36" s="138"/>
      <c r="F36" s="103"/>
      <c r="G36" s="139"/>
      <c r="H36" s="137"/>
      <c r="I36" s="138"/>
      <c r="J36" s="138"/>
      <c r="K36" s="103"/>
      <c r="L36" s="103"/>
      <c r="M36" s="103"/>
      <c r="N36" s="103"/>
      <c r="O36" s="103"/>
      <c r="P36" s="103"/>
      <c r="Q36" s="103"/>
    </row>
    <row r="37" spans="1:17" ht="50.1" customHeight="1" x14ac:dyDescent="0.2">
      <c r="A37" s="103"/>
      <c r="B37" s="388"/>
      <c r="C37" s="388"/>
      <c r="D37" s="138"/>
      <c r="E37" s="383"/>
      <c r="F37" s="383"/>
      <c r="G37" s="383"/>
      <c r="H37" s="383"/>
      <c r="I37" s="138"/>
      <c r="J37" s="138"/>
      <c r="K37" s="103"/>
      <c r="L37" s="103"/>
      <c r="M37" s="103"/>
      <c r="N37" s="103"/>
      <c r="O37" s="103"/>
      <c r="P37" s="103"/>
      <c r="Q37" s="103"/>
    </row>
    <row r="38" spans="1:17" ht="14.1" customHeight="1" x14ac:dyDescent="0.2">
      <c r="A38" s="103"/>
      <c r="B38" s="383"/>
      <c r="C38" s="383"/>
      <c r="D38" s="146"/>
      <c r="E38" s="383"/>
      <c r="F38" s="383"/>
      <c r="G38" s="383"/>
      <c r="H38" s="383"/>
      <c r="I38" s="114"/>
      <c r="J38" s="103"/>
      <c r="P38" s="103"/>
      <c r="Q38" s="103"/>
    </row>
    <row r="39" spans="1:17" ht="14.1" customHeight="1" x14ac:dyDescent="0.2">
      <c r="A39" s="103"/>
      <c r="B39" s="384"/>
      <c r="C39" s="384"/>
      <c r="D39" s="121"/>
      <c r="E39" s="384"/>
      <c r="F39" s="384"/>
      <c r="G39" s="384"/>
      <c r="H39" s="384"/>
      <c r="I39" s="114"/>
      <c r="J39" s="103"/>
      <c r="P39" s="103"/>
      <c r="Q39" s="103"/>
    </row>
    <row r="40" spans="1:17" x14ac:dyDescent="0.2">
      <c r="B40" s="103"/>
      <c r="C40" s="103"/>
      <c r="D40" s="148"/>
      <c r="E40" s="103"/>
      <c r="F40" s="103"/>
      <c r="G40" s="103"/>
    </row>
    <row r="41" spans="1:17" x14ac:dyDescent="0.2">
      <c r="B41" s="103"/>
      <c r="C41" s="103"/>
      <c r="D41" s="148"/>
      <c r="E41" s="103"/>
      <c r="F41" s="103"/>
      <c r="G41" s="103"/>
    </row>
  </sheetData>
  <sheetProtection formatCells="0" selectLockedCells="1"/>
  <mergeCells count="33">
    <mergeCell ref="B38:C38"/>
    <mergeCell ref="E38:H38"/>
    <mergeCell ref="B39:C39"/>
    <mergeCell ref="E39:H39"/>
    <mergeCell ref="B30:C30"/>
    <mergeCell ref="B31:C31"/>
    <mergeCell ref="A33:I33"/>
    <mergeCell ref="B35:H35"/>
    <mergeCell ref="B37:C37"/>
    <mergeCell ref="E37:H37"/>
    <mergeCell ref="B29:C29"/>
    <mergeCell ref="B16:C16"/>
    <mergeCell ref="B17:C17"/>
    <mergeCell ref="B18:C18"/>
    <mergeCell ref="B19:C19"/>
    <mergeCell ref="B21:C21"/>
    <mergeCell ref="B23:C23"/>
    <mergeCell ref="B24:C24"/>
    <mergeCell ref="B25:C25"/>
    <mergeCell ref="B26:C26"/>
    <mergeCell ref="B27:C27"/>
    <mergeCell ref="B28:C28"/>
    <mergeCell ref="C1:I1"/>
    <mergeCell ref="C2:I2"/>
    <mergeCell ref="C3:I3"/>
    <mergeCell ref="C4:I4"/>
    <mergeCell ref="B15:C15"/>
    <mergeCell ref="A7:I7"/>
    <mergeCell ref="A8:I8"/>
    <mergeCell ref="B9:C9"/>
    <mergeCell ref="B11:C11"/>
    <mergeCell ref="B13:C13"/>
    <mergeCell ref="B14:C14"/>
  </mergeCells>
  <printOptions verticalCentered="1"/>
  <pageMargins left="1.299212598425197" right="0" top="0.98425196850393704" bottom="0.59055118110236227" header="0" footer="0"/>
  <pageSetup scale="7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C4" sqref="C4:I4"/>
    </sheetView>
  </sheetViews>
  <sheetFormatPr baseColWidth="10" defaultColWidth="11.42578125" defaultRowHeight="12" x14ac:dyDescent="0.2"/>
  <cols>
    <col min="1" max="1" width="4.85546875" style="179" customWidth="1"/>
    <col min="2" max="2" width="14.5703125" style="179" customWidth="1"/>
    <col min="3" max="3" width="18.85546875" style="179" customWidth="1"/>
    <col min="4" max="4" width="21.85546875" style="179" customWidth="1"/>
    <col min="5" max="5" width="3.42578125" style="179" customWidth="1"/>
    <col min="6" max="6" width="22.28515625" style="179" customWidth="1"/>
    <col min="7" max="7" width="29.7109375" style="179" customWidth="1"/>
    <col min="8" max="8" width="20.7109375" style="179" customWidth="1"/>
    <col min="9" max="9" width="20.85546875" style="179" customWidth="1"/>
    <col min="10" max="10" width="3.7109375" style="179" customWidth="1"/>
    <col min="11" max="16384" width="11.42578125" style="100"/>
  </cols>
  <sheetData>
    <row r="1" spans="1:10" ht="27.75" x14ac:dyDescent="0.4">
      <c r="A1" s="292"/>
      <c r="B1" s="293"/>
      <c r="C1" s="349" t="s">
        <v>342</v>
      </c>
      <c r="D1" s="349"/>
      <c r="E1" s="349"/>
      <c r="F1" s="349"/>
      <c r="G1" s="349"/>
      <c r="H1" s="349"/>
      <c r="I1" s="349"/>
      <c r="J1" s="294"/>
    </row>
    <row r="2" spans="1:10" ht="23.25" x14ac:dyDescent="0.35">
      <c r="A2" s="295"/>
      <c r="B2" s="287"/>
      <c r="C2" s="350" t="s">
        <v>345</v>
      </c>
      <c r="D2" s="350"/>
      <c r="E2" s="350"/>
      <c r="F2" s="350"/>
      <c r="G2" s="350"/>
      <c r="H2" s="350"/>
      <c r="I2" s="350"/>
      <c r="J2" s="296"/>
    </row>
    <row r="3" spans="1:10" ht="23.25" x14ac:dyDescent="0.35">
      <c r="A3" s="295"/>
      <c r="B3" s="287"/>
      <c r="C3" s="350" t="s">
        <v>364</v>
      </c>
      <c r="D3" s="350"/>
      <c r="E3" s="350"/>
      <c r="F3" s="350"/>
      <c r="G3" s="350"/>
      <c r="H3" s="350"/>
      <c r="I3" s="350"/>
      <c r="J3" s="296"/>
    </row>
    <row r="4" spans="1:10" ht="20.25" x14ac:dyDescent="0.3">
      <c r="A4" s="302"/>
      <c r="B4" s="303"/>
      <c r="C4" s="400" t="s">
        <v>344</v>
      </c>
      <c r="D4" s="400"/>
      <c r="E4" s="400"/>
      <c r="F4" s="400"/>
      <c r="G4" s="400"/>
      <c r="H4" s="400"/>
      <c r="I4" s="400"/>
      <c r="J4" s="304"/>
    </row>
    <row r="5" spans="1:10" ht="30" customHeight="1" x14ac:dyDescent="0.2">
      <c r="A5" s="299"/>
      <c r="B5" s="396" t="s">
        <v>145</v>
      </c>
      <c r="C5" s="396"/>
      <c r="D5" s="396"/>
      <c r="E5" s="300"/>
      <c r="F5" s="300" t="s">
        <v>146</v>
      </c>
      <c r="G5" s="300" t="s">
        <v>147</v>
      </c>
      <c r="H5" s="300" t="s">
        <v>148</v>
      </c>
      <c r="I5" s="300" t="s">
        <v>149</v>
      </c>
      <c r="J5" s="301"/>
    </row>
    <row r="6" spans="1:10" ht="3" customHeight="1" x14ac:dyDescent="0.2">
      <c r="A6" s="181"/>
      <c r="B6" s="397"/>
      <c r="C6" s="397"/>
      <c r="D6" s="397"/>
      <c r="E6" s="397"/>
      <c r="F6" s="397"/>
      <c r="G6" s="397"/>
      <c r="H6" s="397"/>
      <c r="I6" s="397"/>
      <c r="J6" s="398"/>
    </row>
    <row r="7" spans="1:10" ht="9.9499999999999993" customHeight="1" x14ac:dyDescent="0.2">
      <c r="A7" s="182"/>
      <c r="B7" s="394"/>
      <c r="C7" s="394"/>
      <c r="D7" s="394"/>
      <c r="E7" s="394"/>
      <c r="F7" s="394"/>
      <c r="G7" s="394"/>
      <c r="H7" s="394"/>
      <c r="I7" s="394"/>
      <c r="J7" s="395"/>
    </row>
    <row r="8" spans="1:10" x14ac:dyDescent="0.2">
      <c r="A8" s="182"/>
      <c r="B8" s="393" t="s">
        <v>150</v>
      </c>
      <c r="C8" s="393"/>
      <c r="D8" s="393"/>
      <c r="E8" s="183"/>
      <c r="F8" s="183"/>
      <c r="G8" s="183"/>
      <c r="H8" s="183"/>
      <c r="I8" s="183"/>
      <c r="J8" s="184"/>
    </row>
    <row r="9" spans="1:10" x14ac:dyDescent="0.2">
      <c r="A9" s="185"/>
      <c r="B9" s="399" t="s">
        <v>151</v>
      </c>
      <c r="C9" s="399"/>
      <c r="D9" s="399"/>
      <c r="E9" s="186"/>
      <c r="F9" s="186"/>
      <c r="G9" s="186"/>
      <c r="H9" s="186"/>
      <c r="I9" s="186"/>
      <c r="J9" s="187"/>
    </row>
    <row r="10" spans="1:10" x14ac:dyDescent="0.2">
      <c r="A10" s="185"/>
      <c r="B10" s="393" t="s">
        <v>152</v>
      </c>
      <c r="C10" s="393"/>
      <c r="D10" s="393"/>
      <c r="E10" s="186"/>
      <c r="F10" s="188"/>
      <c r="G10" s="188"/>
      <c r="H10" s="155">
        <f>SUM(H11:H13)</f>
        <v>0</v>
      </c>
      <c r="I10" s="155">
        <f>SUM(I11:I13)</f>
        <v>0</v>
      </c>
      <c r="J10" s="189"/>
    </row>
    <row r="11" spans="1:10" x14ac:dyDescent="0.2">
      <c r="A11" s="190"/>
      <c r="B11" s="191"/>
      <c r="C11" s="389" t="s">
        <v>153</v>
      </c>
      <c r="D11" s="389"/>
      <c r="E11" s="186"/>
      <c r="F11" s="192"/>
      <c r="G11" s="192"/>
      <c r="H11" s="193">
        <v>0</v>
      </c>
      <c r="I11" s="193">
        <v>0</v>
      </c>
      <c r="J11" s="194"/>
    </row>
    <row r="12" spans="1:10" x14ac:dyDescent="0.2">
      <c r="A12" s="190"/>
      <c r="B12" s="191"/>
      <c r="C12" s="389" t="s">
        <v>154</v>
      </c>
      <c r="D12" s="389"/>
      <c r="E12" s="186"/>
      <c r="F12" s="192"/>
      <c r="G12" s="192"/>
      <c r="H12" s="193">
        <v>0</v>
      </c>
      <c r="I12" s="193">
        <v>0</v>
      </c>
      <c r="J12" s="194"/>
    </row>
    <row r="13" spans="1:10" x14ac:dyDescent="0.2">
      <c r="A13" s="190"/>
      <c r="B13" s="191"/>
      <c r="C13" s="389" t="s">
        <v>155</v>
      </c>
      <c r="D13" s="389"/>
      <c r="E13" s="186"/>
      <c r="F13" s="192"/>
      <c r="G13" s="192"/>
      <c r="H13" s="193">
        <v>0</v>
      </c>
      <c r="I13" s="193">
        <v>0</v>
      </c>
      <c r="J13" s="194"/>
    </row>
    <row r="14" spans="1:10" ht="9.9499999999999993" customHeight="1" x14ac:dyDescent="0.2">
      <c r="A14" s="190"/>
      <c r="B14" s="191"/>
      <c r="C14" s="191"/>
      <c r="D14" s="195"/>
      <c r="E14" s="186"/>
      <c r="F14" s="196"/>
      <c r="G14" s="196"/>
      <c r="H14" s="197"/>
      <c r="I14" s="197"/>
      <c r="J14" s="194"/>
    </row>
    <row r="15" spans="1:10" x14ac:dyDescent="0.2">
      <c r="A15" s="185"/>
      <c r="B15" s="393" t="s">
        <v>156</v>
      </c>
      <c r="C15" s="393"/>
      <c r="D15" s="393"/>
      <c r="E15" s="186"/>
      <c r="F15" s="188"/>
      <c r="G15" s="188"/>
      <c r="H15" s="155">
        <f>SUM(H16:H19)</f>
        <v>0</v>
      </c>
      <c r="I15" s="155">
        <f>SUM(I16:I19)</f>
        <v>0</v>
      </c>
      <c r="J15" s="189"/>
    </row>
    <row r="16" spans="1:10" x14ac:dyDescent="0.2">
      <c r="A16" s="190"/>
      <c r="B16" s="191"/>
      <c r="C16" s="389" t="s">
        <v>157</v>
      </c>
      <c r="D16" s="389"/>
      <c r="E16" s="186"/>
      <c r="F16" s="192"/>
      <c r="G16" s="192"/>
      <c r="H16" s="193">
        <v>0</v>
      </c>
      <c r="I16" s="193">
        <v>0</v>
      </c>
      <c r="J16" s="194"/>
    </row>
    <row r="17" spans="1:10" x14ac:dyDescent="0.2">
      <c r="A17" s="190"/>
      <c r="B17" s="191"/>
      <c r="C17" s="389" t="s">
        <v>158</v>
      </c>
      <c r="D17" s="389"/>
      <c r="E17" s="186"/>
      <c r="F17" s="192"/>
      <c r="G17" s="192"/>
      <c r="H17" s="193">
        <v>0</v>
      </c>
      <c r="I17" s="193">
        <v>0</v>
      </c>
      <c r="J17" s="194"/>
    </row>
    <row r="18" spans="1:10" x14ac:dyDescent="0.2">
      <c r="A18" s="190"/>
      <c r="B18" s="191"/>
      <c r="C18" s="389" t="s">
        <v>154</v>
      </c>
      <c r="D18" s="389"/>
      <c r="E18" s="186"/>
      <c r="F18" s="192"/>
      <c r="G18" s="192"/>
      <c r="H18" s="193">
        <v>0</v>
      </c>
      <c r="I18" s="193">
        <v>0</v>
      </c>
      <c r="J18" s="194"/>
    </row>
    <row r="19" spans="1:10" x14ac:dyDescent="0.2">
      <c r="A19" s="190"/>
      <c r="B19" s="180"/>
      <c r="C19" s="389" t="s">
        <v>155</v>
      </c>
      <c r="D19" s="389"/>
      <c r="E19" s="186"/>
      <c r="F19" s="192"/>
      <c r="G19" s="192"/>
      <c r="H19" s="198">
        <v>0</v>
      </c>
      <c r="I19" s="198">
        <v>0</v>
      </c>
      <c r="J19" s="194"/>
    </row>
    <row r="20" spans="1:10" ht="9.9499999999999993" customHeight="1" x14ac:dyDescent="0.2">
      <c r="A20" s="190"/>
      <c r="B20" s="191"/>
      <c r="C20" s="191"/>
      <c r="D20" s="195"/>
      <c r="E20" s="186"/>
      <c r="F20" s="199"/>
      <c r="G20" s="199"/>
      <c r="H20" s="200"/>
      <c r="I20" s="200"/>
      <c r="J20" s="194"/>
    </row>
    <row r="21" spans="1:10" x14ac:dyDescent="0.2">
      <c r="A21" s="201"/>
      <c r="B21" s="402" t="s">
        <v>159</v>
      </c>
      <c r="C21" s="402"/>
      <c r="D21" s="402"/>
      <c r="E21" s="202"/>
      <c r="F21" s="203"/>
      <c r="G21" s="203"/>
      <c r="H21" s="204">
        <f>H10+H15</f>
        <v>0</v>
      </c>
      <c r="I21" s="204">
        <f>I10+I15</f>
        <v>0</v>
      </c>
      <c r="J21" s="205"/>
    </row>
    <row r="22" spans="1:10" x14ac:dyDescent="0.2">
      <c r="A22" s="185"/>
      <c r="B22" s="191"/>
      <c r="C22" s="191"/>
      <c r="D22" s="206"/>
      <c r="E22" s="186"/>
      <c r="F22" s="199"/>
      <c r="G22" s="199"/>
      <c r="H22" s="200"/>
      <c r="I22" s="200"/>
      <c r="J22" s="189"/>
    </row>
    <row r="23" spans="1:10" x14ac:dyDescent="0.2">
      <c r="A23" s="185"/>
      <c r="B23" s="399" t="s">
        <v>160</v>
      </c>
      <c r="C23" s="399"/>
      <c r="D23" s="399"/>
      <c r="E23" s="186"/>
      <c r="F23" s="199"/>
      <c r="G23" s="199"/>
      <c r="H23" s="200"/>
      <c r="I23" s="200"/>
      <c r="J23" s="189"/>
    </row>
    <row r="24" spans="1:10" x14ac:dyDescent="0.2">
      <c r="A24" s="185"/>
      <c r="B24" s="393" t="s">
        <v>152</v>
      </c>
      <c r="C24" s="393"/>
      <c r="D24" s="393"/>
      <c r="E24" s="186"/>
      <c r="F24" s="188"/>
      <c r="G24" s="188"/>
      <c r="H24" s="155">
        <f>SUM(H25:H27)</f>
        <v>0</v>
      </c>
      <c r="I24" s="155">
        <f>SUM(I25:I27)</f>
        <v>0</v>
      </c>
      <c r="J24" s="189"/>
    </row>
    <row r="25" spans="1:10" x14ac:dyDescent="0.2">
      <c r="A25" s="190"/>
      <c r="B25" s="191"/>
      <c r="C25" s="389" t="s">
        <v>153</v>
      </c>
      <c r="D25" s="389"/>
      <c r="E25" s="186"/>
      <c r="F25" s="192"/>
      <c r="G25" s="192"/>
      <c r="H25" s="193">
        <v>0</v>
      </c>
      <c r="I25" s="193">
        <v>0</v>
      </c>
      <c r="J25" s="194"/>
    </row>
    <row r="26" spans="1:10" x14ac:dyDescent="0.2">
      <c r="A26" s="190"/>
      <c r="B26" s="180"/>
      <c r="C26" s="389" t="s">
        <v>154</v>
      </c>
      <c r="D26" s="389"/>
      <c r="E26" s="180"/>
      <c r="F26" s="207"/>
      <c r="G26" s="207"/>
      <c r="H26" s="193">
        <v>0</v>
      </c>
      <c r="I26" s="193">
        <v>0</v>
      </c>
      <c r="J26" s="194"/>
    </row>
    <row r="27" spans="1:10" x14ac:dyDescent="0.2">
      <c r="A27" s="190"/>
      <c r="B27" s="180"/>
      <c r="C27" s="389" t="s">
        <v>155</v>
      </c>
      <c r="D27" s="389"/>
      <c r="E27" s="180"/>
      <c r="F27" s="207"/>
      <c r="G27" s="207"/>
      <c r="H27" s="193">
        <v>0</v>
      </c>
      <c r="I27" s="193">
        <v>0</v>
      </c>
      <c r="J27" s="194"/>
    </row>
    <row r="28" spans="1:10" ht="9.9499999999999993" customHeight="1" x14ac:dyDescent="0.2">
      <c r="A28" s="190"/>
      <c r="B28" s="191"/>
      <c r="C28" s="191"/>
      <c r="D28" s="195"/>
      <c r="E28" s="186"/>
      <c r="F28" s="199"/>
      <c r="G28" s="199"/>
      <c r="H28" s="200"/>
      <c r="I28" s="200"/>
      <c r="J28" s="194"/>
    </row>
    <row r="29" spans="1:10" x14ac:dyDescent="0.2">
      <c r="A29" s="185"/>
      <c r="B29" s="393" t="s">
        <v>156</v>
      </c>
      <c r="C29" s="393"/>
      <c r="D29" s="393"/>
      <c r="E29" s="186"/>
      <c r="F29" s="188"/>
      <c r="G29" s="188"/>
      <c r="H29" s="155">
        <f>SUM(H30:H33)</f>
        <v>0</v>
      </c>
      <c r="I29" s="155">
        <f>SUM(I30:I33)</f>
        <v>0</v>
      </c>
      <c r="J29" s="189"/>
    </row>
    <row r="30" spans="1:10" x14ac:dyDescent="0.2">
      <c r="A30" s="190"/>
      <c r="B30" s="191"/>
      <c r="C30" s="389" t="s">
        <v>157</v>
      </c>
      <c r="D30" s="389"/>
      <c r="E30" s="186"/>
      <c r="F30" s="192"/>
      <c r="G30" s="192"/>
      <c r="H30" s="193">
        <v>0</v>
      </c>
      <c r="I30" s="193">
        <v>0</v>
      </c>
      <c r="J30" s="194"/>
    </row>
    <row r="31" spans="1:10" x14ac:dyDescent="0.2">
      <c r="A31" s="190"/>
      <c r="B31" s="191"/>
      <c r="C31" s="389" t="s">
        <v>158</v>
      </c>
      <c r="D31" s="389"/>
      <c r="E31" s="186"/>
      <c r="F31" s="192"/>
      <c r="G31" s="192"/>
      <c r="H31" s="193">
        <v>0</v>
      </c>
      <c r="I31" s="193">
        <v>0</v>
      </c>
      <c r="J31" s="194"/>
    </row>
    <row r="32" spans="1:10" x14ac:dyDescent="0.2">
      <c r="A32" s="190"/>
      <c r="B32" s="191"/>
      <c r="C32" s="389" t="s">
        <v>154</v>
      </c>
      <c r="D32" s="389"/>
      <c r="E32" s="186"/>
      <c r="F32" s="192"/>
      <c r="G32" s="192"/>
      <c r="H32" s="193">
        <v>0</v>
      </c>
      <c r="I32" s="193">
        <v>0</v>
      </c>
      <c r="J32" s="194"/>
    </row>
    <row r="33" spans="1:10" x14ac:dyDescent="0.2">
      <c r="A33" s="190"/>
      <c r="B33" s="186"/>
      <c r="C33" s="389" t="s">
        <v>155</v>
      </c>
      <c r="D33" s="389"/>
      <c r="E33" s="186"/>
      <c r="F33" s="192"/>
      <c r="G33" s="192"/>
      <c r="H33" s="193">
        <v>0</v>
      </c>
      <c r="I33" s="193">
        <v>0</v>
      </c>
      <c r="J33" s="194"/>
    </row>
    <row r="34" spans="1:10" ht="9.9499999999999993" customHeight="1" x14ac:dyDescent="0.2">
      <c r="A34" s="190"/>
      <c r="B34" s="186"/>
      <c r="C34" s="186"/>
      <c r="D34" s="195"/>
      <c r="E34" s="186"/>
      <c r="F34" s="199"/>
      <c r="G34" s="199"/>
      <c r="H34" s="200"/>
      <c r="I34" s="200"/>
      <c r="J34" s="194"/>
    </row>
    <row r="35" spans="1:10" x14ac:dyDescent="0.2">
      <c r="A35" s="201"/>
      <c r="B35" s="402" t="s">
        <v>161</v>
      </c>
      <c r="C35" s="402"/>
      <c r="D35" s="402"/>
      <c r="E35" s="202"/>
      <c r="F35" s="208"/>
      <c r="G35" s="208"/>
      <c r="H35" s="204">
        <f>+H24+H29</f>
        <v>0</v>
      </c>
      <c r="I35" s="204">
        <f>+I24+I29</f>
        <v>0</v>
      </c>
      <c r="J35" s="205"/>
    </row>
    <row r="36" spans="1:10" x14ac:dyDescent="0.2">
      <c r="A36" s="190"/>
      <c r="B36" s="191"/>
      <c r="C36" s="191"/>
      <c r="D36" s="195"/>
      <c r="E36" s="186"/>
      <c r="F36" s="199"/>
      <c r="G36" s="199"/>
      <c r="H36" s="200"/>
      <c r="I36" s="200"/>
      <c r="J36" s="194"/>
    </row>
    <row r="37" spans="1:10" x14ac:dyDescent="0.2">
      <c r="A37" s="190"/>
      <c r="B37" s="393" t="s">
        <v>162</v>
      </c>
      <c r="C37" s="393"/>
      <c r="D37" s="393"/>
      <c r="E37" s="186"/>
      <c r="F37" s="192"/>
      <c r="G37" s="192"/>
      <c r="H37" s="209">
        <v>107561334</v>
      </c>
      <c r="I37" s="209">
        <v>103743884</v>
      </c>
      <c r="J37" s="194"/>
    </row>
    <row r="38" spans="1:10" x14ac:dyDescent="0.2">
      <c r="A38" s="190"/>
      <c r="B38" s="191"/>
      <c r="C38" s="191"/>
      <c r="D38" s="195"/>
      <c r="E38" s="186"/>
      <c r="F38" s="199"/>
      <c r="G38" s="199"/>
      <c r="H38" s="200"/>
      <c r="I38" s="200"/>
      <c r="J38" s="194"/>
    </row>
    <row r="39" spans="1:10" x14ac:dyDescent="0.2">
      <c r="A39" s="210"/>
      <c r="B39" s="401" t="s">
        <v>163</v>
      </c>
      <c r="C39" s="401"/>
      <c r="D39" s="401"/>
      <c r="E39" s="211"/>
      <c r="F39" s="212"/>
      <c r="G39" s="212"/>
      <c r="H39" s="213">
        <f>H21+H35+H37</f>
        <v>107561334</v>
      </c>
      <c r="I39" s="213">
        <f>I21+I35+I37</f>
        <v>103743884</v>
      </c>
      <c r="J39" s="214"/>
    </row>
    <row r="40" spans="1:10" ht="6" customHeight="1" x14ac:dyDescent="0.2">
      <c r="B40" s="390"/>
      <c r="C40" s="390"/>
      <c r="D40" s="390"/>
      <c r="E40" s="390"/>
      <c r="F40" s="390"/>
      <c r="G40" s="390"/>
      <c r="H40" s="390"/>
      <c r="I40" s="390"/>
      <c r="J40" s="390"/>
    </row>
    <row r="41" spans="1:10" ht="6" customHeight="1" x14ac:dyDescent="0.2">
      <c r="B41" s="215"/>
      <c r="C41" s="215"/>
      <c r="D41" s="216"/>
      <c r="E41" s="217"/>
      <c r="F41" s="216"/>
      <c r="G41" s="217"/>
      <c r="H41" s="217"/>
      <c r="I41" s="217"/>
    </row>
    <row r="42" spans="1:10" s="99" customFormat="1" ht="15" customHeight="1" x14ac:dyDescent="0.2">
      <c r="A42" s="100"/>
      <c r="B42" s="389"/>
      <c r="C42" s="389"/>
      <c r="D42" s="389"/>
      <c r="E42" s="389"/>
      <c r="F42" s="389"/>
      <c r="G42" s="389"/>
      <c r="H42" s="389"/>
      <c r="I42" s="389"/>
      <c r="J42" s="389"/>
    </row>
    <row r="43" spans="1:10" s="99" customFormat="1" ht="28.5" customHeight="1" x14ac:dyDescent="0.35">
      <c r="A43" s="100"/>
      <c r="B43" s="195"/>
      <c r="C43" s="218"/>
      <c r="D43" s="219"/>
      <c r="E43" s="219"/>
      <c r="F43" s="100"/>
      <c r="G43" s="220"/>
      <c r="H43" s="221" t="str">
        <f>IF(H39=ESF!J34," ","ERROR")</f>
        <v xml:space="preserve"> </v>
      </c>
      <c r="I43" s="221" t="str">
        <f>IF(I39=ESF!I34," ","ERROR")</f>
        <v xml:space="preserve"> </v>
      </c>
      <c r="J43" s="219"/>
    </row>
    <row r="44" spans="1:10" s="99" customFormat="1" ht="25.5" customHeight="1" x14ac:dyDescent="0.2">
      <c r="A44" s="100"/>
      <c r="B44" s="195"/>
      <c r="C44" s="392"/>
      <c r="D44" s="392"/>
      <c r="E44" s="219"/>
      <c r="F44" s="100"/>
      <c r="G44" s="391"/>
      <c r="H44" s="391"/>
      <c r="I44" s="219"/>
      <c r="J44" s="219"/>
    </row>
    <row r="45" spans="1:10" s="99" customFormat="1" ht="14.1" customHeight="1" x14ac:dyDescent="0.2">
      <c r="A45" s="100"/>
      <c r="B45" s="200"/>
      <c r="C45" s="383"/>
      <c r="D45" s="383"/>
      <c r="E45" s="138"/>
      <c r="F45" s="138"/>
      <c r="G45" s="383"/>
      <c r="H45" s="383"/>
      <c r="I45" s="186"/>
      <c r="J45" s="219"/>
    </row>
    <row r="46" spans="1:10" s="99" customFormat="1" ht="14.1" customHeight="1" x14ac:dyDescent="0.2">
      <c r="A46" s="100"/>
      <c r="B46" s="222"/>
      <c r="C46" s="384"/>
      <c r="D46" s="384"/>
      <c r="E46" s="144"/>
      <c r="F46" s="144"/>
      <c r="G46" s="384"/>
      <c r="H46" s="384"/>
      <c r="I46" s="186"/>
      <c r="J46" s="219"/>
    </row>
  </sheetData>
  <sheetProtection selectLockedCells="1"/>
  <mergeCells count="40">
    <mergeCell ref="C1:I1"/>
    <mergeCell ref="C2:I2"/>
    <mergeCell ref="C3:I3"/>
    <mergeCell ref="C4:I4"/>
    <mergeCell ref="B39:D39"/>
    <mergeCell ref="B37:D37"/>
    <mergeCell ref="B23:D23"/>
    <mergeCell ref="B24:D24"/>
    <mergeCell ref="C31:D31"/>
    <mergeCell ref="C32:D32"/>
    <mergeCell ref="C33:D33"/>
    <mergeCell ref="B35:D35"/>
    <mergeCell ref="B21:D21"/>
    <mergeCell ref="C25:D25"/>
    <mergeCell ref="C26:D26"/>
    <mergeCell ref="C27:D27"/>
    <mergeCell ref="B29:D29"/>
    <mergeCell ref="C30:D30"/>
    <mergeCell ref="C19:D19"/>
    <mergeCell ref="B7:J7"/>
    <mergeCell ref="B5:D5"/>
    <mergeCell ref="B6:J6"/>
    <mergeCell ref="C13:D13"/>
    <mergeCell ref="B15:D15"/>
    <mergeCell ref="C16:D16"/>
    <mergeCell ref="C17:D17"/>
    <mergeCell ref="C18:D18"/>
    <mergeCell ref="B8:D8"/>
    <mergeCell ref="B9:D9"/>
    <mergeCell ref="B10:D10"/>
    <mergeCell ref="C11:D11"/>
    <mergeCell ref="C12:D12"/>
    <mergeCell ref="B42:J42"/>
    <mergeCell ref="B40:J40"/>
    <mergeCell ref="G46:H46"/>
    <mergeCell ref="C46:D46"/>
    <mergeCell ref="G45:H45"/>
    <mergeCell ref="C45:D45"/>
    <mergeCell ref="G44:H44"/>
    <mergeCell ref="C44:D44"/>
  </mergeCells>
  <printOptions verticalCentered="1"/>
  <pageMargins left="1.299212598425197" right="0" top="0.94488188976377963" bottom="0.59055118110236227" header="0" footer="0"/>
  <pageSetup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workbookViewId="0">
      <selection activeCell="C4" sqref="C4:I4"/>
    </sheetView>
  </sheetViews>
  <sheetFormatPr baseColWidth="10" defaultColWidth="11.42578125" defaultRowHeight="12" x14ac:dyDescent="0.2"/>
  <cols>
    <col min="1" max="1" width="3.7109375" style="223" customWidth="1"/>
    <col min="2" max="2" width="11.7109375" style="239" customWidth="1"/>
    <col min="3" max="3" width="59.85546875" style="239" customWidth="1"/>
    <col min="4" max="6" width="18.7109375" style="240" customWidth="1"/>
    <col min="7" max="7" width="15.85546875" style="240" customWidth="1"/>
    <col min="8" max="8" width="16.140625" style="240" customWidth="1"/>
    <col min="9" max="9" width="3.28515625" style="223" customWidth="1"/>
    <col min="10" max="16384" width="11.42578125" style="94"/>
  </cols>
  <sheetData>
    <row r="1" spans="1:9" s="103" customFormat="1" ht="27.75" x14ac:dyDescent="0.4">
      <c r="A1" s="317"/>
      <c r="B1" s="318"/>
      <c r="C1" s="349" t="s">
        <v>342</v>
      </c>
      <c r="D1" s="349"/>
      <c r="E1" s="349"/>
      <c r="F1" s="349"/>
      <c r="G1" s="349"/>
      <c r="H1" s="349"/>
      <c r="I1" s="349"/>
    </row>
    <row r="2" spans="1:9" ht="23.25" x14ac:dyDescent="0.35">
      <c r="A2" s="319"/>
      <c r="B2" s="318"/>
      <c r="C2" s="350" t="s">
        <v>347</v>
      </c>
      <c r="D2" s="350"/>
      <c r="E2" s="350"/>
      <c r="F2" s="350"/>
      <c r="G2" s="350"/>
      <c r="H2" s="350"/>
      <c r="I2" s="350"/>
    </row>
    <row r="3" spans="1:9" ht="23.25" x14ac:dyDescent="0.35">
      <c r="A3" s="319"/>
      <c r="B3" s="318"/>
      <c r="C3" s="350" t="s">
        <v>364</v>
      </c>
      <c r="D3" s="350"/>
      <c r="E3" s="350"/>
      <c r="F3" s="350"/>
      <c r="G3" s="350"/>
      <c r="H3" s="350"/>
      <c r="I3" s="350"/>
    </row>
    <row r="4" spans="1:9" ht="20.25" x14ac:dyDescent="0.3">
      <c r="A4" s="319"/>
      <c r="B4" s="318"/>
      <c r="C4" s="400" t="s">
        <v>344</v>
      </c>
      <c r="D4" s="400"/>
      <c r="E4" s="400"/>
      <c r="F4" s="400"/>
      <c r="G4" s="400"/>
      <c r="H4" s="400"/>
      <c r="I4" s="400"/>
    </row>
    <row r="5" spans="1:9" s="103" customFormat="1" ht="48" x14ac:dyDescent="0.2">
      <c r="A5" s="320"/>
      <c r="B5" s="348" t="s">
        <v>73</v>
      </c>
      <c r="C5" s="348"/>
      <c r="D5" s="321" t="s">
        <v>47</v>
      </c>
      <c r="E5" s="321" t="s">
        <v>127</v>
      </c>
      <c r="F5" s="321" t="s">
        <v>128</v>
      </c>
      <c r="G5" s="321" t="s">
        <v>129</v>
      </c>
      <c r="H5" s="321" t="s">
        <v>130</v>
      </c>
      <c r="I5" s="322"/>
    </row>
    <row r="6" spans="1:9" s="103" customFormat="1" ht="3" customHeight="1" x14ac:dyDescent="0.2">
      <c r="A6" s="224"/>
      <c r="B6" s="107"/>
      <c r="C6" s="107"/>
      <c r="D6" s="107"/>
      <c r="E6" s="107"/>
      <c r="F6" s="107"/>
      <c r="G6" s="107"/>
      <c r="H6" s="107"/>
      <c r="I6" s="225"/>
    </row>
    <row r="7" spans="1:9" s="103" customFormat="1" ht="3" customHeight="1" x14ac:dyDescent="0.2">
      <c r="A7" s="111"/>
      <c r="B7" s="226"/>
      <c r="C7" s="115"/>
      <c r="D7" s="114"/>
      <c r="E7" s="112"/>
      <c r="F7" s="113"/>
      <c r="G7" s="104"/>
      <c r="H7" s="226"/>
      <c r="I7" s="227"/>
    </row>
    <row r="8" spans="1:9" x14ac:dyDescent="0.2">
      <c r="A8" s="124"/>
      <c r="B8" s="354" t="s">
        <v>56</v>
      </c>
      <c r="C8" s="354"/>
      <c r="D8" s="228">
        <v>0</v>
      </c>
      <c r="E8" s="228">
        <v>0</v>
      </c>
      <c r="F8" s="228">
        <v>0</v>
      </c>
      <c r="G8" s="228">
        <v>0</v>
      </c>
      <c r="H8" s="229">
        <f>SUM(D8:G8)</f>
        <v>0</v>
      </c>
      <c r="I8" s="227"/>
    </row>
    <row r="9" spans="1:9" ht="9.9499999999999993" customHeight="1" x14ac:dyDescent="0.2">
      <c r="A9" s="124"/>
      <c r="B9" s="230"/>
      <c r="C9" s="114"/>
      <c r="D9" s="231"/>
      <c r="E9" s="231"/>
      <c r="F9" s="231"/>
      <c r="G9" s="231"/>
      <c r="H9" s="231"/>
      <c r="I9" s="227"/>
    </row>
    <row r="10" spans="1:9" x14ac:dyDescent="0.2">
      <c r="A10" s="124"/>
      <c r="B10" s="403" t="s">
        <v>131</v>
      </c>
      <c r="C10" s="403"/>
      <c r="D10" s="232">
        <f>SUM(D11:D13)</f>
        <v>0</v>
      </c>
      <c r="E10" s="232">
        <f>SUM(E11:E13)</f>
        <v>0</v>
      </c>
      <c r="F10" s="232">
        <f>SUM(F11:F13)</f>
        <v>0</v>
      </c>
      <c r="G10" s="232">
        <f>SUM(G11:G13)</f>
        <v>0</v>
      </c>
      <c r="H10" s="232">
        <f>SUM(D10:G10)</f>
        <v>0</v>
      </c>
      <c r="I10" s="227"/>
    </row>
    <row r="11" spans="1:9" x14ac:dyDescent="0.2">
      <c r="A11" s="111"/>
      <c r="B11" s="352" t="s">
        <v>132</v>
      </c>
      <c r="C11" s="352"/>
      <c r="D11" s="233">
        <v>0</v>
      </c>
      <c r="E11" s="233">
        <v>0</v>
      </c>
      <c r="F11" s="233">
        <v>0</v>
      </c>
      <c r="G11" s="233">
        <v>0</v>
      </c>
      <c r="H11" s="231">
        <f t="shared" ref="H11:H19" si="0">SUM(D11:G11)</f>
        <v>0</v>
      </c>
      <c r="I11" s="227"/>
    </row>
    <row r="12" spans="1:9" x14ac:dyDescent="0.2">
      <c r="A12" s="111"/>
      <c r="B12" s="352" t="s">
        <v>49</v>
      </c>
      <c r="C12" s="352"/>
      <c r="D12" s="233">
        <v>0</v>
      </c>
      <c r="E12" s="233">
        <v>0</v>
      </c>
      <c r="F12" s="233">
        <v>0</v>
      </c>
      <c r="G12" s="233">
        <v>0</v>
      </c>
      <c r="H12" s="231">
        <f t="shared" si="0"/>
        <v>0</v>
      </c>
      <c r="I12" s="227"/>
    </row>
    <row r="13" spans="1:9" x14ac:dyDescent="0.2">
      <c r="A13" s="111"/>
      <c r="B13" s="352" t="s">
        <v>133</v>
      </c>
      <c r="C13" s="352"/>
      <c r="D13" s="233">
        <v>0</v>
      </c>
      <c r="E13" s="233">
        <v>0</v>
      </c>
      <c r="F13" s="233">
        <v>0</v>
      </c>
      <c r="G13" s="233">
        <v>0</v>
      </c>
      <c r="H13" s="231">
        <f t="shared" si="0"/>
        <v>0</v>
      </c>
      <c r="I13" s="227"/>
    </row>
    <row r="14" spans="1:9" ht="9.9499999999999993" customHeight="1" x14ac:dyDescent="0.2">
      <c r="A14" s="124"/>
      <c r="B14" s="230"/>
      <c r="C14" s="114"/>
      <c r="D14" s="231"/>
      <c r="E14" s="231"/>
      <c r="F14" s="231"/>
      <c r="G14" s="231"/>
      <c r="H14" s="231"/>
      <c r="I14" s="227"/>
    </row>
    <row r="15" spans="1:9" x14ac:dyDescent="0.2">
      <c r="A15" s="124"/>
      <c r="B15" s="403" t="s">
        <v>134</v>
      </c>
      <c r="C15" s="403"/>
      <c r="D15" s="232">
        <f>SUM(D16:D19)</f>
        <v>0</v>
      </c>
      <c r="E15" s="232">
        <f>SUM(E16:E19)</f>
        <v>560402</v>
      </c>
      <c r="F15" s="232">
        <f>SUM(F16:F19)</f>
        <v>-1120943</v>
      </c>
      <c r="G15" s="232">
        <f>SUM(G16:G19)</f>
        <v>0</v>
      </c>
      <c r="H15" s="232">
        <f t="shared" si="0"/>
        <v>-560541</v>
      </c>
      <c r="I15" s="227"/>
    </row>
    <row r="16" spans="1:9" x14ac:dyDescent="0.2">
      <c r="A16" s="111"/>
      <c r="B16" s="352" t="s">
        <v>135</v>
      </c>
      <c r="C16" s="352"/>
      <c r="D16" s="233">
        <v>0</v>
      </c>
      <c r="E16" s="233">
        <v>0</v>
      </c>
      <c r="F16" s="233">
        <f>+ESF!J46</f>
        <v>-1120943</v>
      </c>
      <c r="G16" s="233">
        <v>0</v>
      </c>
      <c r="H16" s="231">
        <f t="shared" si="0"/>
        <v>-1120943</v>
      </c>
      <c r="I16" s="227"/>
    </row>
    <row r="17" spans="1:11" x14ac:dyDescent="0.2">
      <c r="A17" s="111"/>
      <c r="B17" s="352" t="s">
        <v>53</v>
      </c>
      <c r="C17" s="352"/>
      <c r="D17" s="233">
        <v>0</v>
      </c>
      <c r="E17" s="233">
        <f>+ESF!J47</f>
        <v>560402</v>
      </c>
      <c r="F17" s="233">
        <v>0</v>
      </c>
      <c r="G17" s="233">
        <v>0</v>
      </c>
      <c r="H17" s="231">
        <f t="shared" si="0"/>
        <v>560402</v>
      </c>
      <c r="I17" s="227"/>
    </row>
    <row r="18" spans="1:11" x14ac:dyDescent="0.2">
      <c r="A18" s="111"/>
      <c r="B18" s="352" t="s">
        <v>136</v>
      </c>
      <c r="C18" s="352"/>
      <c r="D18" s="233">
        <v>0</v>
      </c>
      <c r="E18" s="233">
        <v>0</v>
      </c>
      <c r="F18" s="233">
        <v>0</v>
      </c>
      <c r="G18" s="233">
        <v>0</v>
      </c>
      <c r="H18" s="231">
        <f t="shared" si="0"/>
        <v>0</v>
      </c>
      <c r="I18" s="227"/>
    </row>
    <row r="19" spans="1:11" x14ac:dyDescent="0.2">
      <c r="A19" s="111"/>
      <c r="B19" s="352" t="s">
        <v>55</v>
      </c>
      <c r="C19" s="352"/>
      <c r="D19" s="233">
        <v>0</v>
      </c>
      <c r="E19" s="233">
        <v>0</v>
      </c>
      <c r="F19" s="233">
        <v>0</v>
      </c>
      <c r="G19" s="233">
        <v>0</v>
      </c>
      <c r="H19" s="231">
        <f t="shared" si="0"/>
        <v>0</v>
      </c>
      <c r="I19" s="227"/>
    </row>
    <row r="20" spans="1:11" ht="9.9499999999999993" customHeight="1" x14ac:dyDescent="0.2">
      <c r="A20" s="124"/>
      <c r="B20" s="230"/>
      <c r="C20" s="114"/>
      <c r="D20" s="231"/>
      <c r="E20" s="231"/>
      <c r="F20" s="231"/>
      <c r="G20" s="231"/>
      <c r="H20" s="231"/>
      <c r="I20" s="227"/>
    </row>
    <row r="21" spans="1:11" ht="18.75" thickBot="1" x14ac:dyDescent="0.3">
      <c r="A21" s="124"/>
      <c r="B21" s="404" t="s">
        <v>348</v>
      </c>
      <c r="C21" s="404"/>
      <c r="D21" s="234">
        <f>D8+D10+D15</f>
        <v>0</v>
      </c>
      <c r="E21" s="234">
        <f>E8+E10+E15</f>
        <v>560402</v>
      </c>
      <c r="F21" s="234">
        <f>F8+F10+F15</f>
        <v>-1120943</v>
      </c>
      <c r="G21" s="234">
        <f>G8+G10+G15</f>
        <v>0</v>
      </c>
      <c r="H21" s="234">
        <f>SUM(D21:G21)</f>
        <v>-560541</v>
      </c>
      <c r="I21" s="227"/>
      <c r="K21" s="235" t="str">
        <f>IF(H21=ESF!J57," ","ERROR")</f>
        <v xml:space="preserve"> </v>
      </c>
    </row>
    <row r="22" spans="1:11" x14ac:dyDescent="0.2">
      <c r="A22" s="111"/>
      <c r="B22" s="114"/>
      <c r="C22" s="113"/>
      <c r="D22" s="231"/>
      <c r="E22" s="231"/>
      <c r="F22" s="231"/>
      <c r="G22" s="231"/>
      <c r="H22" s="231"/>
      <c r="I22" s="227"/>
    </row>
    <row r="23" spans="1:11" x14ac:dyDescent="0.2">
      <c r="A23" s="124"/>
      <c r="B23" s="382" t="s">
        <v>349</v>
      </c>
      <c r="C23" s="382"/>
      <c r="D23" s="232">
        <f>SUM(D24:D26)</f>
        <v>0</v>
      </c>
      <c r="E23" s="232">
        <f>SUM(E24:E26)</f>
        <v>0</v>
      </c>
      <c r="F23" s="232">
        <f>SUM(F24:F26)</f>
        <v>0</v>
      </c>
      <c r="G23" s="232">
        <f>SUM(G24:G26)</f>
        <v>0</v>
      </c>
      <c r="H23" s="232">
        <f>SUM(D23:G23)</f>
        <v>0</v>
      </c>
      <c r="I23" s="227"/>
    </row>
    <row r="24" spans="1:11" x14ac:dyDescent="0.2">
      <c r="A24" s="111"/>
      <c r="B24" s="352" t="s">
        <v>48</v>
      </c>
      <c r="C24" s="352"/>
      <c r="D24" s="233">
        <v>0</v>
      </c>
      <c r="E24" s="233">
        <v>0</v>
      </c>
      <c r="F24" s="233">
        <v>0</v>
      </c>
      <c r="G24" s="233">
        <v>0</v>
      </c>
      <c r="H24" s="231">
        <f>SUM(D24:G24)</f>
        <v>0</v>
      </c>
      <c r="I24" s="227"/>
    </row>
    <row r="25" spans="1:11" x14ac:dyDescent="0.2">
      <c r="A25" s="111"/>
      <c r="B25" s="352" t="s">
        <v>49</v>
      </c>
      <c r="C25" s="352"/>
      <c r="D25" s="233">
        <v>0</v>
      </c>
      <c r="E25" s="233">
        <v>0</v>
      </c>
      <c r="F25" s="233">
        <v>0</v>
      </c>
      <c r="G25" s="233">
        <v>0</v>
      </c>
      <c r="H25" s="231">
        <f>SUM(D25:G25)</f>
        <v>0</v>
      </c>
      <c r="I25" s="227"/>
    </row>
    <row r="26" spans="1:11" x14ac:dyDescent="0.2">
      <c r="A26" s="111"/>
      <c r="B26" s="352" t="s">
        <v>133</v>
      </c>
      <c r="C26" s="352"/>
      <c r="D26" s="233">
        <v>0</v>
      </c>
      <c r="E26" s="233">
        <v>0</v>
      </c>
      <c r="F26" s="233">
        <v>0</v>
      </c>
      <c r="G26" s="233">
        <v>0</v>
      </c>
      <c r="H26" s="231">
        <f>SUM(D26:G26)</f>
        <v>0</v>
      </c>
      <c r="I26" s="227"/>
    </row>
    <row r="27" spans="1:11" ht="9.9499999999999993" customHeight="1" x14ac:dyDescent="0.2">
      <c r="A27" s="124"/>
      <c r="B27" s="230"/>
      <c r="C27" s="114"/>
      <c r="D27" s="231"/>
      <c r="E27" s="231"/>
      <c r="F27" s="231"/>
      <c r="G27" s="231"/>
      <c r="H27" s="231"/>
      <c r="I27" s="227"/>
    </row>
    <row r="28" spans="1:11" x14ac:dyDescent="0.2">
      <c r="A28" s="124" t="s">
        <v>126</v>
      </c>
      <c r="B28" s="403" t="s">
        <v>134</v>
      </c>
      <c r="C28" s="403"/>
      <c r="D28" s="232">
        <f>SUM(D29:D32)</f>
        <v>0</v>
      </c>
      <c r="E28" s="232">
        <f>SUM(E29:E32)</f>
        <v>4722005</v>
      </c>
      <c r="F28" s="232">
        <f>SUM(F29:F32)</f>
        <v>4949596</v>
      </c>
      <c r="G28" s="232">
        <f>SUM(G29:G32)</f>
        <v>0</v>
      </c>
      <c r="H28" s="232">
        <f>SUM(D28:G28)</f>
        <v>9671601</v>
      </c>
      <c r="I28" s="227"/>
    </row>
    <row r="29" spans="1:11" x14ac:dyDescent="0.2">
      <c r="A29" s="111"/>
      <c r="B29" s="352" t="s">
        <v>135</v>
      </c>
      <c r="C29" s="352"/>
      <c r="D29" s="233">
        <v>0</v>
      </c>
      <c r="E29" s="233">
        <v>0</v>
      </c>
      <c r="F29" s="233">
        <f>+ESF!I46</f>
        <v>4949596</v>
      </c>
      <c r="G29" s="233">
        <v>0</v>
      </c>
      <c r="H29" s="231">
        <f>SUM(D29:G29)</f>
        <v>4949596</v>
      </c>
      <c r="I29" s="227"/>
    </row>
    <row r="30" spans="1:11" x14ac:dyDescent="0.2">
      <c r="A30" s="111"/>
      <c r="B30" s="352" t="s">
        <v>53</v>
      </c>
      <c r="C30" s="352"/>
      <c r="D30" s="233">
        <v>0</v>
      </c>
      <c r="E30" s="233">
        <f>+ESF!I47-E17</f>
        <v>4722005</v>
      </c>
      <c r="F30" s="233">
        <v>0</v>
      </c>
      <c r="G30" s="233">
        <v>0</v>
      </c>
      <c r="H30" s="231">
        <f>SUM(D30:G30)</f>
        <v>4722005</v>
      </c>
      <c r="I30" s="227"/>
    </row>
    <row r="31" spans="1:11" x14ac:dyDescent="0.2">
      <c r="A31" s="111"/>
      <c r="B31" s="352" t="s">
        <v>136</v>
      </c>
      <c r="C31" s="352"/>
      <c r="D31" s="233">
        <v>0</v>
      </c>
      <c r="E31" s="233">
        <v>0</v>
      </c>
      <c r="F31" s="233">
        <v>0</v>
      </c>
      <c r="G31" s="233">
        <v>0</v>
      </c>
      <c r="H31" s="231">
        <f>SUM(D31:G31)</f>
        <v>0</v>
      </c>
      <c r="I31" s="227"/>
    </row>
    <row r="32" spans="1:11" x14ac:dyDescent="0.2">
      <c r="A32" s="111"/>
      <c r="B32" s="352" t="s">
        <v>55</v>
      </c>
      <c r="C32" s="352"/>
      <c r="D32" s="233">
        <v>0</v>
      </c>
      <c r="E32" s="233">
        <v>0</v>
      </c>
      <c r="F32" s="233">
        <v>0</v>
      </c>
      <c r="G32" s="233">
        <v>0</v>
      </c>
      <c r="H32" s="231">
        <f>SUM(D32:G32)</f>
        <v>0</v>
      </c>
      <c r="I32" s="227"/>
    </row>
    <row r="33" spans="1:11" ht="9.9499999999999993" customHeight="1" x14ac:dyDescent="0.2">
      <c r="A33" s="124"/>
      <c r="B33" s="230"/>
      <c r="C33" s="114"/>
      <c r="D33" s="231"/>
      <c r="E33" s="231"/>
      <c r="F33" s="231"/>
      <c r="G33" s="231"/>
      <c r="H33" s="231"/>
      <c r="I33" s="227"/>
    </row>
    <row r="34" spans="1:11" ht="18" x14ac:dyDescent="0.25">
      <c r="A34" s="236"/>
      <c r="B34" s="405" t="s">
        <v>350</v>
      </c>
      <c r="C34" s="405"/>
      <c r="D34" s="237">
        <f>D21+D23+D28</f>
        <v>0</v>
      </c>
      <c r="E34" s="237">
        <f>E21+E23+E28</f>
        <v>5282407</v>
      </c>
      <c r="F34" s="237">
        <f>F23+F28</f>
        <v>4949596</v>
      </c>
      <c r="G34" s="237">
        <f>G21+G23+G28</f>
        <v>0</v>
      </c>
      <c r="H34" s="237">
        <f>SUM(D34:G34)</f>
        <v>10232003</v>
      </c>
      <c r="I34" s="238"/>
      <c r="K34" s="266" t="str">
        <f>IF(H34=ESF!I57," ","ERROR")</f>
        <v xml:space="preserve"> </v>
      </c>
    </row>
    <row r="35" spans="1:11" ht="15" customHeight="1" x14ac:dyDescent="0.2">
      <c r="A35" s="103"/>
      <c r="B35" s="406"/>
      <c r="C35" s="406"/>
      <c r="D35" s="406"/>
      <c r="E35" s="406"/>
      <c r="F35" s="406"/>
      <c r="G35" s="406"/>
      <c r="H35" s="406"/>
      <c r="I35" s="406"/>
      <c r="J35" s="113"/>
    </row>
    <row r="36" spans="1:11" ht="9.75" customHeight="1" x14ac:dyDescent="0.2">
      <c r="A36" s="103"/>
      <c r="B36" s="113"/>
      <c r="C36" s="137"/>
      <c r="D36" s="138"/>
      <c r="E36" s="138"/>
      <c r="F36" s="103"/>
      <c r="G36" s="139"/>
      <c r="H36" s="137"/>
      <c r="I36" s="138"/>
      <c r="J36" s="138"/>
    </row>
    <row r="37" spans="1:11" ht="50.1" customHeight="1" x14ac:dyDescent="0.2">
      <c r="A37" s="103"/>
      <c r="B37" s="113"/>
      <c r="C37" s="392"/>
      <c r="D37" s="392"/>
      <c r="E37" s="138"/>
      <c r="F37" s="103"/>
      <c r="G37" s="391"/>
      <c r="H37" s="391"/>
      <c r="I37" s="138"/>
      <c r="J37" s="138"/>
    </row>
    <row r="38" spans="1:11" ht="14.1" customHeight="1" x14ac:dyDescent="0.2">
      <c r="A38" s="103"/>
      <c r="B38" s="141"/>
      <c r="C38" s="383"/>
      <c r="D38" s="383"/>
      <c r="E38" s="138"/>
      <c r="F38" s="142"/>
      <c r="G38" s="383"/>
      <c r="H38" s="383"/>
      <c r="I38" s="114"/>
      <c r="J38" s="138"/>
    </row>
    <row r="39" spans="1:11" ht="14.1" customHeight="1" x14ac:dyDescent="0.2">
      <c r="A39" s="103"/>
      <c r="B39" s="143"/>
      <c r="C39" s="384"/>
      <c r="D39" s="384"/>
      <c r="E39" s="144"/>
      <c r="F39" s="142"/>
      <c r="G39" s="384"/>
      <c r="H39" s="384"/>
      <c r="I39" s="114"/>
      <c r="J39" s="138"/>
    </row>
    <row r="40" spans="1:11" x14ac:dyDescent="0.2">
      <c r="C40" s="323"/>
      <c r="D40" s="324"/>
      <c r="E40" s="324"/>
      <c r="F40" s="324"/>
      <c r="G40" s="324"/>
      <c r="H40" s="324"/>
    </row>
  </sheetData>
  <sheetProtection formatCells="0" selectLockedCells="1"/>
  <mergeCells count="33">
    <mergeCell ref="C39:D39"/>
    <mergeCell ref="G39:H39"/>
    <mergeCell ref="B34:C34"/>
    <mergeCell ref="B35:I35"/>
    <mergeCell ref="C37:D37"/>
    <mergeCell ref="G37:H37"/>
    <mergeCell ref="C38:D38"/>
    <mergeCell ref="G38:H38"/>
    <mergeCell ref="B32:C32"/>
    <mergeCell ref="B18:C18"/>
    <mergeCell ref="B19:C19"/>
    <mergeCell ref="B21:C21"/>
    <mergeCell ref="B23:C23"/>
    <mergeCell ref="B24:C24"/>
    <mergeCell ref="B25:C25"/>
    <mergeCell ref="B26:C26"/>
    <mergeCell ref="B28:C28"/>
    <mergeCell ref="B29:C29"/>
    <mergeCell ref="B30:C30"/>
    <mergeCell ref="B31:C31"/>
    <mergeCell ref="C4:I4"/>
    <mergeCell ref="C1:I1"/>
    <mergeCell ref="C2:I2"/>
    <mergeCell ref="C3:I3"/>
    <mergeCell ref="B17:C17"/>
    <mergeCell ref="B5:C5"/>
    <mergeCell ref="B8:C8"/>
    <mergeCell ref="B10:C10"/>
    <mergeCell ref="B11:C11"/>
    <mergeCell ref="B12:C12"/>
    <mergeCell ref="B13:C13"/>
    <mergeCell ref="B15:C15"/>
    <mergeCell ref="B16:C16"/>
  </mergeCells>
  <printOptions verticalCentered="1"/>
  <pageMargins left="1.2598425196850394" right="1.4173228346456694" top="0.94488188976377963" bottom="0.59055118110236227" header="0" footer="0"/>
  <pageSetup scale="6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showWhiteSpace="0" zoomScale="80" zoomScaleNormal="80" workbookViewId="0">
      <selection activeCell="E4" sqref="E4:M4"/>
    </sheetView>
  </sheetViews>
  <sheetFormatPr baseColWidth="10" defaultColWidth="11.42578125" defaultRowHeight="12" x14ac:dyDescent="0.2"/>
  <cols>
    <col min="1" max="1" width="1.28515625" style="146" customWidth="1"/>
    <col min="2" max="3" width="3.7109375" style="146" customWidth="1"/>
    <col min="4" max="4" width="23.85546875" style="146" customWidth="1"/>
    <col min="5" max="5" width="21.42578125" style="146" customWidth="1"/>
    <col min="6" max="6" width="17.28515625" style="146" customWidth="1"/>
    <col min="7" max="8" width="18.7109375" style="104" customWidth="1"/>
    <col min="9" max="9" width="7.7109375" style="146" customWidth="1"/>
    <col min="10" max="11" width="3.7109375" style="94" customWidth="1"/>
    <col min="12" max="16" width="18.7109375" style="94" customWidth="1"/>
    <col min="17" max="17" width="1.85546875" style="94" customWidth="1"/>
    <col min="18" max="18" width="15.28515625" style="94" bestFit="1" customWidth="1"/>
    <col min="19" max="16384" width="11.42578125" style="94"/>
  </cols>
  <sheetData>
    <row r="1" spans="1:17" s="103" customFormat="1" ht="27.75" x14ac:dyDescent="0.4">
      <c r="A1" s="309"/>
      <c r="B1" s="310"/>
      <c r="C1" s="310"/>
      <c r="D1" s="310"/>
      <c r="E1" s="349" t="s">
        <v>342</v>
      </c>
      <c r="F1" s="349"/>
      <c r="G1" s="349"/>
      <c r="H1" s="349"/>
      <c r="I1" s="349"/>
      <c r="J1" s="349"/>
      <c r="K1" s="349"/>
      <c r="L1" s="349"/>
      <c r="M1" s="349"/>
      <c r="N1" s="310"/>
      <c r="O1" s="310"/>
      <c r="P1" s="310"/>
      <c r="Q1" s="311"/>
    </row>
    <row r="2" spans="1:17" ht="23.25" x14ac:dyDescent="0.35">
      <c r="A2" s="312"/>
      <c r="B2" s="305"/>
      <c r="C2" s="305"/>
      <c r="D2" s="305"/>
      <c r="E2" s="350" t="s">
        <v>346</v>
      </c>
      <c r="F2" s="350"/>
      <c r="G2" s="350"/>
      <c r="H2" s="350"/>
      <c r="I2" s="350"/>
      <c r="J2" s="350"/>
      <c r="K2" s="350"/>
      <c r="L2" s="350"/>
      <c r="M2" s="350"/>
      <c r="N2" s="305"/>
      <c r="O2" s="305"/>
      <c r="P2" s="305"/>
      <c r="Q2" s="313"/>
    </row>
    <row r="3" spans="1:17" ht="23.25" x14ac:dyDescent="0.35">
      <c r="A3" s="312"/>
      <c r="B3" s="305"/>
      <c r="C3" s="305"/>
      <c r="D3" s="305"/>
      <c r="E3" s="350" t="s">
        <v>364</v>
      </c>
      <c r="F3" s="350"/>
      <c r="G3" s="350"/>
      <c r="H3" s="350"/>
      <c r="I3" s="350"/>
      <c r="J3" s="350"/>
      <c r="K3" s="350"/>
      <c r="L3" s="350"/>
      <c r="M3" s="350"/>
      <c r="N3" s="305"/>
      <c r="O3" s="305"/>
      <c r="P3" s="305"/>
      <c r="Q3" s="313"/>
    </row>
    <row r="4" spans="1:17" ht="23.25" x14ac:dyDescent="0.35">
      <c r="A4" s="314"/>
      <c r="B4" s="315"/>
      <c r="C4" s="315"/>
      <c r="D4" s="315"/>
      <c r="E4" s="400" t="s">
        <v>344</v>
      </c>
      <c r="F4" s="400"/>
      <c r="G4" s="400"/>
      <c r="H4" s="400"/>
      <c r="I4" s="400"/>
      <c r="J4" s="400"/>
      <c r="K4" s="400"/>
      <c r="L4" s="400"/>
      <c r="M4" s="400"/>
      <c r="N4" s="315"/>
      <c r="O4" s="315"/>
      <c r="P4" s="315"/>
      <c r="Q4" s="316"/>
    </row>
    <row r="5" spans="1:17" s="103" customFormat="1" ht="31.5" customHeight="1" x14ac:dyDescent="0.2">
      <c r="A5" s="306"/>
      <c r="B5" s="407" t="s">
        <v>73</v>
      </c>
      <c r="C5" s="407"/>
      <c r="D5" s="407"/>
      <c r="E5" s="407"/>
      <c r="F5" s="290"/>
      <c r="G5" s="289">
        <v>2016</v>
      </c>
      <c r="H5" s="289">
        <v>2015</v>
      </c>
      <c r="I5" s="307"/>
      <c r="J5" s="407" t="s">
        <v>73</v>
      </c>
      <c r="K5" s="407"/>
      <c r="L5" s="407"/>
      <c r="M5" s="407"/>
      <c r="N5" s="290"/>
      <c r="O5" s="289">
        <v>2016</v>
      </c>
      <c r="P5" s="289">
        <v>2015</v>
      </c>
      <c r="Q5" s="308"/>
    </row>
    <row r="6" spans="1:17" s="103" customFormat="1" ht="3" customHeight="1" x14ac:dyDescent="0.2">
      <c r="A6" s="149"/>
      <c r="B6" s="146"/>
      <c r="C6" s="146"/>
      <c r="D6" s="150"/>
      <c r="E6" s="150"/>
      <c r="F6" s="150"/>
      <c r="G6" s="241"/>
      <c r="H6" s="241"/>
      <c r="I6" s="146"/>
      <c r="Q6" s="110"/>
    </row>
    <row r="7" spans="1:17" s="103" customFormat="1" x14ac:dyDescent="0.2">
      <c r="A7" s="111"/>
      <c r="B7" s="104"/>
      <c r="C7" s="152"/>
      <c r="D7" s="152"/>
      <c r="E7" s="152"/>
      <c r="F7" s="152"/>
      <c r="G7" s="241"/>
      <c r="H7" s="241"/>
      <c r="I7" s="104"/>
      <c r="Q7" s="110"/>
    </row>
    <row r="8" spans="1:17" ht="17.25" customHeight="1" x14ac:dyDescent="0.2">
      <c r="A8" s="111"/>
      <c r="B8" s="408" t="s">
        <v>164</v>
      </c>
      <c r="C8" s="408"/>
      <c r="D8" s="408"/>
      <c r="E8" s="408"/>
      <c r="F8" s="408"/>
      <c r="G8" s="241"/>
      <c r="H8" s="241"/>
      <c r="I8" s="104"/>
      <c r="J8" s="408" t="s">
        <v>165</v>
      </c>
      <c r="K8" s="408"/>
      <c r="L8" s="408"/>
      <c r="M8" s="408"/>
      <c r="N8" s="408"/>
      <c r="O8" s="242"/>
      <c r="P8" s="242"/>
      <c r="Q8" s="110"/>
    </row>
    <row r="9" spans="1:17" ht="17.25" customHeight="1" x14ac:dyDescent="0.2">
      <c r="A9" s="111"/>
      <c r="B9" s="104"/>
      <c r="C9" s="152"/>
      <c r="D9" s="104"/>
      <c r="E9" s="152"/>
      <c r="F9" s="152"/>
      <c r="G9" s="241"/>
      <c r="H9" s="241"/>
      <c r="I9" s="104"/>
      <c r="J9" s="104"/>
      <c r="K9" s="152"/>
      <c r="L9" s="152"/>
      <c r="M9" s="152"/>
      <c r="N9" s="152"/>
      <c r="O9" s="242"/>
      <c r="P9" s="242"/>
      <c r="Q9" s="110"/>
    </row>
    <row r="10" spans="1:17" ht="17.25" customHeight="1" x14ac:dyDescent="0.2">
      <c r="A10" s="111"/>
      <c r="B10" s="104"/>
      <c r="C10" s="408" t="s">
        <v>64</v>
      </c>
      <c r="D10" s="408"/>
      <c r="E10" s="408"/>
      <c r="F10" s="408"/>
      <c r="G10" s="243">
        <f>SUM(G11:G21)</f>
        <v>6126975</v>
      </c>
      <c r="H10" s="243">
        <f>SUM(H11:H21)</f>
        <v>6503873</v>
      </c>
      <c r="I10" s="104"/>
      <c r="J10" s="104"/>
      <c r="K10" s="408" t="s">
        <v>64</v>
      </c>
      <c r="L10" s="408"/>
      <c r="M10" s="408"/>
      <c r="N10" s="408"/>
      <c r="O10" s="243">
        <f>SUM(O11:O13)</f>
        <v>0</v>
      </c>
      <c r="P10" s="243">
        <f>SUM(P11:P13)</f>
        <v>0</v>
      </c>
      <c r="Q10" s="110"/>
    </row>
    <row r="11" spans="1:17" ht="15" customHeight="1" x14ac:dyDescent="0.2">
      <c r="A11" s="111"/>
      <c r="B11" s="104"/>
      <c r="C11" s="152"/>
      <c r="D11" s="409" t="s">
        <v>79</v>
      </c>
      <c r="E11" s="409"/>
      <c r="F11" s="409"/>
      <c r="G11" s="244">
        <v>0</v>
      </c>
      <c r="H11" s="244">
        <v>0</v>
      </c>
      <c r="I11" s="104"/>
      <c r="J11" s="104"/>
      <c r="K11" s="103"/>
      <c r="L11" s="410" t="s">
        <v>31</v>
      </c>
      <c r="M11" s="410"/>
      <c r="N11" s="410"/>
      <c r="O11" s="244">
        <v>0</v>
      </c>
      <c r="P11" s="244">
        <v>0</v>
      </c>
      <c r="Q11" s="110"/>
    </row>
    <row r="12" spans="1:17" ht="15" customHeight="1" x14ac:dyDescent="0.2">
      <c r="A12" s="111"/>
      <c r="B12" s="104"/>
      <c r="C12" s="152"/>
      <c r="D12" s="409" t="s">
        <v>188</v>
      </c>
      <c r="E12" s="409"/>
      <c r="F12" s="409"/>
      <c r="G12" s="244"/>
      <c r="H12" s="244"/>
      <c r="I12" s="104"/>
      <c r="J12" s="104"/>
      <c r="K12" s="103"/>
      <c r="L12" s="410" t="s">
        <v>33</v>
      </c>
      <c r="M12" s="410"/>
      <c r="N12" s="410"/>
      <c r="O12" s="244">
        <v>0</v>
      </c>
      <c r="P12" s="244">
        <v>0</v>
      </c>
      <c r="Q12" s="110"/>
    </row>
    <row r="13" spans="1:17" ht="15" customHeight="1" x14ac:dyDescent="0.2">
      <c r="A13" s="111"/>
      <c r="B13" s="104"/>
      <c r="C13" s="245"/>
      <c r="D13" s="409" t="s">
        <v>166</v>
      </c>
      <c r="E13" s="409"/>
      <c r="F13" s="409"/>
      <c r="G13" s="244">
        <v>0</v>
      </c>
      <c r="H13" s="244">
        <v>0</v>
      </c>
      <c r="I13" s="104"/>
      <c r="J13" s="104"/>
      <c r="K13" s="241"/>
      <c r="L13" s="410" t="s">
        <v>192</v>
      </c>
      <c r="M13" s="410"/>
      <c r="N13" s="410"/>
      <c r="O13" s="244">
        <v>0</v>
      </c>
      <c r="P13" s="244">
        <v>0</v>
      </c>
      <c r="Q13" s="110"/>
    </row>
    <row r="14" spans="1:17" ht="15" customHeight="1" x14ac:dyDescent="0.2">
      <c r="A14" s="111"/>
      <c r="B14" s="104"/>
      <c r="C14" s="245"/>
      <c r="D14" s="409" t="s">
        <v>85</v>
      </c>
      <c r="E14" s="409"/>
      <c r="F14" s="409"/>
      <c r="G14" s="244">
        <v>0</v>
      </c>
      <c r="H14" s="244">
        <v>0</v>
      </c>
      <c r="I14" s="104"/>
      <c r="J14" s="104"/>
      <c r="K14" s="241"/>
      <c r="Q14" s="110"/>
    </row>
    <row r="15" spans="1:17" ht="15" customHeight="1" x14ac:dyDescent="0.2">
      <c r="A15" s="111"/>
      <c r="B15" s="104"/>
      <c r="C15" s="245"/>
      <c r="D15" s="409" t="s">
        <v>86</v>
      </c>
      <c r="E15" s="409"/>
      <c r="F15" s="409"/>
      <c r="G15" s="244">
        <v>0</v>
      </c>
      <c r="H15" s="244">
        <v>0</v>
      </c>
      <c r="I15" s="104"/>
      <c r="J15" s="104"/>
      <c r="K15" s="246" t="s">
        <v>65</v>
      </c>
      <c r="L15" s="246"/>
      <c r="M15" s="246"/>
      <c r="N15" s="246"/>
      <c r="O15" s="243">
        <f>SUM(O16:O18)</f>
        <v>128423</v>
      </c>
      <c r="P15" s="243">
        <f>SUM(P16:P18)</f>
        <v>6069315</v>
      </c>
      <c r="Q15" s="110"/>
    </row>
    <row r="16" spans="1:17" ht="15" customHeight="1" x14ac:dyDescent="0.2">
      <c r="A16" s="111"/>
      <c r="B16" s="104"/>
      <c r="C16" s="245"/>
      <c r="D16" s="409" t="s">
        <v>87</v>
      </c>
      <c r="E16" s="409"/>
      <c r="F16" s="409"/>
      <c r="G16" s="244">
        <v>0</v>
      </c>
      <c r="H16" s="244">
        <v>0</v>
      </c>
      <c r="I16" s="104"/>
      <c r="J16" s="104"/>
      <c r="K16" s="241"/>
      <c r="L16" s="245" t="s">
        <v>31</v>
      </c>
      <c r="M16" s="245"/>
      <c r="N16" s="245"/>
      <c r="O16" s="244">
        <v>0</v>
      </c>
      <c r="P16" s="244">
        <v>0</v>
      </c>
      <c r="Q16" s="110"/>
    </row>
    <row r="17" spans="1:17" ht="15" customHeight="1" x14ac:dyDescent="0.2">
      <c r="A17" s="111"/>
      <c r="B17" s="104"/>
      <c r="C17" s="245"/>
      <c r="D17" s="409" t="s">
        <v>89</v>
      </c>
      <c r="E17" s="409"/>
      <c r="F17" s="409"/>
      <c r="G17" s="244">
        <v>0</v>
      </c>
      <c r="H17" s="244">
        <v>0</v>
      </c>
      <c r="I17" s="104"/>
      <c r="J17" s="104"/>
      <c r="K17" s="241"/>
      <c r="L17" s="410" t="s">
        <v>33</v>
      </c>
      <c r="M17" s="410"/>
      <c r="N17" s="410"/>
      <c r="O17" s="244">
        <v>0</v>
      </c>
      <c r="P17" s="244">
        <v>0</v>
      </c>
      <c r="Q17" s="110"/>
    </row>
    <row r="18" spans="1:17" ht="28.5" customHeight="1" x14ac:dyDescent="0.2">
      <c r="A18" s="111"/>
      <c r="B18" s="104"/>
      <c r="C18" s="245"/>
      <c r="D18" s="409" t="s">
        <v>91</v>
      </c>
      <c r="E18" s="409"/>
      <c r="F18" s="409"/>
      <c r="G18" s="244">
        <v>0</v>
      </c>
      <c r="H18" s="244">
        <v>0</v>
      </c>
      <c r="I18" s="104"/>
      <c r="J18" s="104"/>
      <c r="K18" s="103"/>
      <c r="L18" s="410" t="s">
        <v>193</v>
      </c>
      <c r="M18" s="410"/>
      <c r="N18" s="410"/>
      <c r="O18" s="244">
        <v>128423</v>
      </c>
      <c r="P18" s="244">
        <v>6069315</v>
      </c>
      <c r="Q18" s="110"/>
    </row>
    <row r="19" spans="1:17" ht="15" customHeight="1" x14ac:dyDescent="0.2">
      <c r="A19" s="111"/>
      <c r="B19" s="104"/>
      <c r="C19" s="245"/>
      <c r="D19" s="409" t="s">
        <v>96</v>
      </c>
      <c r="E19" s="409"/>
      <c r="F19" s="409"/>
      <c r="G19" s="244">
        <v>0</v>
      </c>
      <c r="H19" s="244">
        <v>0</v>
      </c>
      <c r="I19" s="104"/>
      <c r="J19" s="104"/>
      <c r="K19" s="408" t="s">
        <v>167</v>
      </c>
      <c r="L19" s="408"/>
      <c r="M19" s="408"/>
      <c r="N19" s="408"/>
      <c r="O19" s="243">
        <f>O10-O15</f>
        <v>-128423</v>
      </c>
      <c r="P19" s="243">
        <f>P10-P15</f>
        <v>-6069315</v>
      </c>
      <c r="Q19" s="110"/>
    </row>
    <row r="20" spans="1:17" ht="15" customHeight="1" x14ac:dyDescent="0.2">
      <c r="A20" s="111"/>
      <c r="B20" s="104"/>
      <c r="C20" s="245"/>
      <c r="D20" s="409" t="s">
        <v>189</v>
      </c>
      <c r="E20" s="409"/>
      <c r="F20" s="409"/>
      <c r="G20" s="244">
        <v>0</v>
      </c>
      <c r="H20" s="244">
        <v>0</v>
      </c>
      <c r="I20" s="104"/>
      <c r="J20" s="104"/>
      <c r="Q20" s="110"/>
    </row>
    <row r="21" spans="1:17" ht="15" customHeight="1" x14ac:dyDescent="0.2">
      <c r="A21" s="111"/>
      <c r="B21" s="104"/>
      <c r="C21" s="245"/>
      <c r="D21" s="409" t="s">
        <v>190</v>
      </c>
      <c r="E21" s="409"/>
      <c r="F21" s="173"/>
      <c r="G21" s="244">
        <v>6126975</v>
      </c>
      <c r="H21" s="244">
        <v>6503873</v>
      </c>
      <c r="I21" s="104"/>
      <c r="J21" s="103"/>
      <c r="Q21" s="110"/>
    </row>
    <row r="22" spans="1:17" ht="15" customHeight="1" x14ac:dyDescent="0.2">
      <c r="A22" s="111"/>
      <c r="B22" s="104"/>
      <c r="C22" s="152"/>
      <c r="D22" s="104"/>
      <c r="E22" s="152"/>
      <c r="F22" s="152"/>
      <c r="G22" s="241"/>
      <c r="H22" s="241"/>
      <c r="I22" s="104"/>
      <c r="J22" s="408" t="s">
        <v>168</v>
      </c>
      <c r="K22" s="408"/>
      <c r="L22" s="408"/>
      <c r="M22" s="408"/>
      <c r="N22" s="408"/>
      <c r="O22" s="103"/>
      <c r="P22" s="103"/>
      <c r="Q22" s="110"/>
    </row>
    <row r="23" spans="1:17" ht="15" customHeight="1" x14ac:dyDescent="0.2">
      <c r="A23" s="111"/>
      <c r="B23" s="104"/>
      <c r="C23" s="408" t="s">
        <v>65</v>
      </c>
      <c r="D23" s="408"/>
      <c r="E23" s="408"/>
      <c r="F23" s="408"/>
      <c r="G23" s="243">
        <f>SUM(G24:G42)</f>
        <v>1177378</v>
      </c>
      <c r="H23" s="243">
        <f>SUM(H24:H42)</f>
        <v>1420051</v>
      </c>
      <c r="I23" s="104"/>
      <c r="J23" s="104"/>
      <c r="K23" s="152"/>
      <c r="L23" s="104"/>
      <c r="M23" s="173"/>
      <c r="N23" s="173"/>
      <c r="O23" s="242"/>
      <c r="P23" s="242"/>
      <c r="Q23" s="110"/>
    </row>
    <row r="24" spans="1:17" ht="15" customHeight="1" x14ac:dyDescent="0.2">
      <c r="A24" s="111"/>
      <c r="B24" s="104"/>
      <c r="C24" s="246"/>
      <c r="D24" s="409" t="s">
        <v>169</v>
      </c>
      <c r="E24" s="409"/>
      <c r="F24" s="409"/>
      <c r="G24" s="244">
        <v>190000</v>
      </c>
      <c r="H24" s="244">
        <v>451500</v>
      </c>
      <c r="I24" s="104"/>
      <c r="J24" s="104"/>
      <c r="K24" s="246" t="s">
        <v>64</v>
      </c>
      <c r="L24" s="246"/>
      <c r="M24" s="246"/>
      <c r="N24" s="246"/>
      <c r="O24" s="243">
        <f>O25+O28</f>
        <v>1206024</v>
      </c>
      <c r="P24" s="243">
        <f>P25+P28</f>
        <v>24952765</v>
      </c>
      <c r="Q24" s="110"/>
    </row>
    <row r="25" spans="1:17" ht="15" customHeight="1" x14ac:dyDescent="0.2">
      <c r="A25" s="111"/>
      <c r="B25" s="104"/>
      <c r="C25" s="246"/>
      <c r="D25" s="409" t="s">
        <v>82</v>
      </c>
      <c r="E25" s="409"/>
      <c r="F25" s="409"/>
      <c r="G25" s="244">
        <v>0</v>
      </c>
      <c r="H25" s="244">
        <v>0</v>
      </c>
      <c r="I25" s="104"/>
      <c r="J25" s="103"/>
      <c r="K25" s="103"/>
      <c r="L25" s="245" t="s">
        <v>170</v>
      </c>
      <c r="M25" s="245"/>
      <c r="N25" s="245"/>
      <c r="O25" s="244">
        <f>SUM(O26:O27)</f>
        <v>0</v>
      </c>
      <c r="P25" s="244">
        <v>24952765</v>
      </c>
      <c r="Q25" s="110"/>
    </row>
    <row r="26" spans="1:17" ht="15" customHeight="1" x14ac:dyDescent="0.2">
      <c r="A26" s="111"/>
      <c r="B26" s="104"/>
      <c r="C26" s="246"/>
      <c r="D26" s="409" t="s">
        <v>84</v>
      </c>
      <c r="E26" s="409"/>
      <c r="F26" s="409"/>
      <c r="G26" s="244">
        <v>987378</v>
      </c>
      <c r="H26" s="244">
        <v>968551</v>
      </c>
      <c r="I26" s="104"/>
      <c r="J26" s="104"/>
      <c r="K26" s="246"/>
      <c r="L26" s="245" t="s">
        <v>171</v>
      </c>
      <c r="M26" s="245"/>
      <c r="N26" s="245"/>
      <c r="O26" s="244">
        <v>0</v>
      </c>
      <c r="P26" s="244">
        <v>24952765</v>
      </c>
      <c r="Q26" s="110"/>
    </row>
    <row r="27" spans="1:17" ht="15" customHeight="1" x14ac:dyDescent="0.2">
      <c r="A27" s="111"/>
      <c r="B27" s="104"/>
      <c r="C27" s="152"/>
      <c r="D27" s="104"/>
      <c r="E27" s="152"/>
      <c r="F27" s="152"/>
      <c r="G27" s="241"/>
      <c r="H27" s="241"/>
      <c r="I27" s="104"/>
      <c r="J27" s="104"/>
      <c r="K27" s="246"/>
      <c r="L27" s="245" t="s">
        <v>173</v>
      </c>
      <c r="M27" s="245"/>
      <c r="N27" s="245"/>
      <c r="O27" s="244">
        <v>0</v>
      </c>
      <c r="P27" s="244">
        <v>0</v>
      </c>
      <c r="Q27" s="110"/>
    </row>
    <row r="28" spans="1:17" ht="15" customHeight="1" x14ac:dyDescent="0.2">
      <c r="A28" s="111"/>
      <c r="B28" s="104"/>
      <c r="C28" s="246"/>
      <c r="D28" s="409" t="s">
        <v>88</v>
      </c>
      <c r="E28" s="409"/>
      <c r="F28" s="409"/>
      <c r="G28" s="244">
        <v>0</v>
      </c>
      <c r="H28" s="244">
        <v>0</v>
      </c>
      <c r="I28" s="104"/>
      <c r="J28" s="104"/>
      <c r="K28" s="246"/>
      <c r="L28" s="410" t="s">
        <v>338</v>
      </c>
      <c r="M28" s="410"/>
      <c r="N28" s="410"/>
      <c r="O28" s="244">
        <v>1206024</v>
      </c>
      <c r="P28" s="244">
        <v>0</v>
      </c>
      <c r="Q28" s="110"/>
    </row>
    <row r="29" spans="1:17" ht="15" customHeight="1" x14ac:dyDescent="0.2">
      <c r="A29" s="111"/>
      <c r="B29" s="104"/>
      <c r="C29" s="246"/>
      <c r="D29" s="409" t="s">
        <v>172</v>
      </c>
      <c r="E29" s="409"/>
      <c r="F29" s="409"/>
      <c r="G29" s="244">
        <v>0</v>
      </c>
      <c r="H29" s="244">
        <v>0</v>
      </c>
      <c r="I29" s="104"/>
      <c r="J29" s="104"/>
      <c r="K29" s="241"/>
      <c r="Q29" s="110"/>
    </row>
    <row r="30" spans="1:17" ht="15" customHeight="1" x14ac:dyDescent="0.2">
      <c r="A30" s="111"/>
      <c r="B30" s="104"/>
      <c r="C30" s="246"/>
      <c r="D30" s="409" t="s">
        <v>174</v>
      </c>
      <c r="E30" s="409"/>
      <c r="F30" s="409"/>
      <c r="G30" s="244">
        <v>0</v>
      </c>
      <c r="H30" s="244">
        <v>0</v>
      </c>
      <c r="I30" s="104"/>
      <c r="J30" s="104"/>
      <c r="K30" s="246" t="s">
        <v>65</v>
      </c>
      <c r="L30" s="246"/>
      <c r="M30" s="246"/>
      <c r="N30" s="246"/>
      <c r="O30" s="243">
        <f>O31+O34</f>
        <v>3817451</v>
      </c>
      <c r="P30" s="243">
        <f>P31+P34</f>
        <v>0</v>
      </c>
      <c r="Q30" s="110"/>
    </row>
    <row r="31" spans="1:17" ht="15" customHeight="1" x14ac:dyDescent="0.2">
      <c r="A31" s="111"/>
      <c r="B31" s="104"/>
      <c r="C31" s="246"/>
      <c r="D31" s="409" t="s">
        <v>93</v>
      </c>
      <c r="E31" s="409"/>
      <c r="F31" s="409"/>
      <c r="G31" s="244">
        <v>0</v>
      </c>
      <c r="H31" s="244">
        <v>0</v>
      </c>
      <c r="I31" s="104"/>
      <c r="J31" s="104"/>
      <c r="K31" s="103"/>
      <c r="L31" s="245" t="s">
        <v>175</v>
      </c>
      <c r="M31" s="245"/>
      <c r="N31" s="245"/>
      <c r="O31" s="244">
        <f>SUM(O32:O33)</f>
        <v>0</v>
      </c>
      <c r="P31" s="244">
        <f>SUM(P32:P33)</f>
        <v>0</v>
      </c>
      <c r="Q31" s="110"/>
    </row>
    <row r="32" spans="1:17" ht="15" customHeight="1" x14ac:dyDescent="0.2">
      <c r="A32" s="111"/>
      <c r="B32" s="104"/>
      <c r="C32" s="246"/>
      <c r="D32" s="409" t="s">
        <v>95</v>
      </c>
      <c r="E32" s="409"/>
      <c r="F32" s="409"/>
      <c r="G32" s="244">
        <v>0</v>
      </c>
      <c r="H32" s="244">
        <v>0</v>
      </c>
      <c r="I32" s="104"/>
      <c r="J32" s="104"/>
      <c r="K32" s="246"/>
      <c r="L32" s="245" t="s">
        <v>171</v>
      </c>
      <c r="M32" s="245"/>
      <c r="N32" s="245"/>
      <c r="O32" s="244">
        <v>0</v>
      </c>
      <c r="P32" s="244">
        <v>0</v>
      </c>
      <c r="Q32" s="110"/>
    </row>
    <row r="33" spans="1:17" ht="15" customHeight="1" x14ac:dyDescent="0.2">
      <c r="A33" s="111"/>
      <c r="B33" s="104"/>
      <c r="C33" s="246"/>
      <c r="D33" s="409" t="s">
        <v>97</v>
      </c>
      <c r="E33" s="409"/>
      <c r="F33" s="409"/>
      <c r="G33" s="244">
        <v>0</v>
      </c>
      <c r="H33" s="244">
        <v>0</v>
      </c>
      <c r="I33" s="104"/>
      <c r="J33" s="103"/>
      <c r="K33" s="246"/>
      <c r="L33" s="245" t="s">
        <v>173</v>
      </c>
      <c r="M33" s="245"/>
      <c r="N33" s="245"/>
      <c r="O33" s="244">
        <v>0</v>
      </c>
      <c r="P33" s="244">
        <v>0</v>
      </c>
      <c r="Q33" s="110"/>
    </row>
    <row r="34" spans="1:17" ht="15" customHeight="1" x14ac:dyDescent="0.2">
      <c r="A34" s="111"/>
      <c r="B34" s="104"/>
      <c r="C34" s="246"/>
      <c r="D34" s="409" t="s">
        <v>98</v>
      </c>
      <c r="E34" s="409"/>
      <c r="F34" s="409"/>
      <c r="G34" s="244">
        <v>0</v>
      </c>
      <c r="H34" s="244">
        <v>0</v>
      </c>
      <c r="I34" s="104"/>
      <c r="J34" s="104"/>
      <c r="K34" s="246"/>
      <c r="L34" s="410" t="s">
        <v>339</v>
      </c>
      <c r="M34" s="410"/>
      <c r="N34" s="410"/>
      <c r="O34" s="244">
        <v>3817451</v>
      </c>
      <c r="P34" s="244">
        <v>0</v>
      </c>
      <c r="Q34" s="110"/>
    </row>
    <row r="35" spans="1:17" ht="15" customHeight="1" x14ac:dyDescent="0.2">
      <c r="A35" s="111"/>
      <c r="B35" s="104"/>
      <c r="C35" s="246"/>
      <c r="D35" s="409" t="s">
        <v>99</v>
      </c>
      <c r="E35" s="409"/>
      <c r="F35" s="409"/>
      <c r="G35" s="244">
        <v>0</v>
      </c>
      <c r="H35" s="244">
        <v>0</v>
      </c>
      <c r="I35" s="104"/>
      <c r="J35" s="104"/>
      <c r="K35" s="241"/>
      <c r="Q35" s="110"/>
    </row>
    <row r="36" spans="1:17" ht="15" customHeight="1" x14ac:dyDescent="0.2">
      <c r="A36" s="111"/>
      <c r="B36" s="104"/>
      <c r="C36" s="246"/>
      <c r="D36" s="409" t="s">
        <v>101</v>
      </c>
      <c r="E36" s="409"/>
      <c r="F36" s="409"/>
      <c r="G36" s="244">
        <v>0</v>
      </c>
      <c r="H36" s="244">
        <v>0</v>
      </c>
      <c r="I36" s="104"/>
      <c r="J36" s="104"/>
      <c r="K36" s="408" t="s">
        <v>177</v>
      </c>
      <c r="L36" s="408"/>
      <c r="M36" s="408"/>
      <c r="N36" s="408"/>
      <c r="O36" s="243">
        <f>O24-O30</f>
        <v>-2611427</v>
      </c>
      <c r="P36" s="243">
        <f>P24-P30</f>
        <v>24952765</v>
      </c>
      <c r="Q36" s="110"/>
    </row>
    <row r="37" spans="1:17" ht="15" customHeight="1" x14ac:dyDescent="0.2">
      <c r="A37" s="111"/>
      <c r="B37" s="104"/>
      <c r="C37" s="152"/>
      <c r="D37" s="104"/>
      <c r="E37" s="152"/>
      <c r="F37" s="152"/>
      <c r="G37" s="241"/>
      <c r="H37" s="241"/>
      <c r="I37" s="104"/>
      <c r="J37" s="104"/>
      <c r="Q37" s="110"/>
    </row>
    <row r="38" spans="1:17" ht="15" customHeight="1" x14ac:dyDescent="0.2">
      <c r="A38" s="111"/>
      <c r="B38" s="104"/>
      <c r="C38" s="246"/>
      <c r="D38" s="409" t="s">
        <v>176</v>
      </c>
      <c r="E38" s="409"/>
      <c r="F38" s="409"/>
      <c r="G38" s="244">
        <v>0</v>
      </c>
      <c r="H38" s="244">
        <v>0</v>
      </c>
      <c r="I38" s="104"/>
      <c r="J38" s="104"/>
      <c r="Q38" s="110"/>
    </row>
    <row r="39" spans="1:17" ht="15" customHeight="1" x14ac:dyDescent="0.2">
      <c r="A39" s="111"/>
      <c r="B39" s="104"/>
      <c r="C39" s="246"/>
      <c r="D39" s="409" t="s">
        <v>132</v>
      </c>
      <c r="E39" s="409"/>
      <c r="F39" s="409"/>
      <c r="G39" s="244">
        <v>0</v>
      </c>
      <c r="H39" s="244">
        <v>0</v>
      </c>
      <c r="I39" s="104"/>
      <c r="J39" s="411" t="s">
        <v>179</v>
      </c>
      <c r="K39" s="411"/>
      <c r="L39" s="411"/>
      <c r="M39" s="411"/>
      <c r="N39" s="411"/>
      <c r="O39" s="247">
        <f>G44+O19+O36</f>
        <v>2209747</v>
      </c>
      <c r="P39" s="247">
        <f>H44+P19+P36</f>
        <v>23967272</v>
      </c>
      <c r="Q39" s="110"/>
    </row>
    <row r="40" spans="1:17" ht="15" customHeight="1" x14ac:dyDescent="0.2">
      <c r="A40" s="111"/>
      <c r="B40" s="104"/>
      <c r="C40" s="246"/>
      <c r="D40" s="409" t="s">
        <v>108</v>
      </c>
      <c r="E40" s="409"/>
      <c r="F40" s="409"/>
      <c r="G40" s="244">
        <v>0</v>
      </c>
      <c r="H40" s="244">
        <v>0</v>
      </c>
      <c r="I40" s="104"/>
      <c r="Q40" s="110"/>
    </row>
    <row r="41" spans="1:17" ht="15" customHeight="1" x14ac:dyDescent="0.2">
      <c r="A41" s="111"/>
      <c r="B41" s="104"/>
      <c r="C41" s="241"/>
      <c r="D41" s="241"/>
      <c r="E41" s="241"/>
      <c r="F41" s="241"/>
      <c r="G41" s="241"/>
      <c r="H41" s="241"/>
      <c r="I41" s="104"/>
      <c r="Q41" s="110"/>
    </row>
    <row r="42" spans="1:17" ht="15" customHeight="1" x14ac:dyDescent="0.2">
      <c r="A42" s="111"/>
      <c r="B42" s="104"/>
      <c r="C42" s="246"/>
      <c r="D42" s="409" t="s">
        <v>191</v>
      </c>
      <c r="E42" s="409"/>
      <c r="F42" s="409"/>
      <c r="G42" s="244">
        <v>0</v>
      </c>
      <c r="H42" s="244">
        <v>0</v>
      </c>
      <c r="I42" s="104"/>
      <c r="Q42" s="110"/>
    </row>
    <row r="43" spans="1:17" x14ac:dyDescent="0.2">
      <c r="A43" s="111"/>
      <c r="B43" s="104"/>
      <c r="C43" s="152"/>
      <c r="D43" s="104"/>
      <c r="E43" s="152"/>
      <c r="F43" s="152"/>
      <c r="G43" s="241"/>
      <c r="H43" s="241"/>
      <c r="I43" s="104"/>
      <c r="J43" s="411" t="s">
        <v>183</v>
      </c>
      <c r="K43" s="411"/>
      <c r="L43" s="411"/>
      <c r="M43" s="411"/>
      <c r="N43" s="411"/>
      <c r="O43" s="247">
        <f>+P44</f>
        <v>106655236</v>
      </c>
      <c r="P43" s="247">
        <v>82687964</v>
      </c>
      <c r="Q43" s="110"/>
    </row>
    <row r="44" spans="1:17" s="251" customFormat="1" x14ac:dyDescent="0.2">
      <c r="A44" s="248"/>
      <c r="B44" s="249"/>
      <c r="C44" s="408" t="s">
        <v>178</v>
      </c>
      <c r="D44" s="408"/>
      <c r="E44" s="408"/>
      <c r="F44" s="408"/>
      <c r="G44" s="247">
        <f>G10-G23</f>
        <v>4949597</v>
      </c>
      <c r="H44" s="247">
        <f>H10-H23</f>
        <v>5083822</v>
      </c>
      <c r="I44" s="249"/>
      <c r="J44" s="411" t="s">
        <v>184</v>
      </c>
      <c r="K44" s="411"/>
      <c r="L44" s="411"/>
      <c r="M44" s="411"/>
      <c r="N44" s="411"/>
      <c r="O44" s="247">
        <f>+O43+O39</f>
        <v>108864983</v>
      </c>
      <c r="P44" s="247">
        <f>+P39+P43</f>
        <v>106655236</v>
      </c>
      <c r="Q44" s="250"/>
    </row>
    <row r="45" spans="1:17" s="251" customFormat="1" x14ac:dyDescent="0.2">
      <c r="A45" s="248"/>
      <c r="B45" s="249"/>
      <c r="C45" s="246"/>
      <c r="D45" s="246"/>
      <c r="E45" s="246"/>
      <c r="F45" s="246"/>
      <c r="G45" s="247"/>
      <c r="H45" s="247"/>
      <c r="I45" s="249"/>
      <c r="Q45" s="250"/>
    </row>
    <row r="46" spans="1:17" ht="14.25" customHeight="1" x14ac:dyDescent="0.2">
      <c r="A46" s="133"/>
      <c r="B46" s="134"/>
      <c r="C46" s="252"/>
      <c r="D46" s="252"/>
      <c r="E46" s="252"/>
      <c r="F46" s="252"/>
      <c r="G46" s="253"/>
      <c r="H46" s="253"/>
      <c r="I46" s="134"/>
      <c r="J46" s="140"/>
      <c r="K46" s="140"/>
      <c r="L46" s="140"/>
      <c r="M46" s="140"/>
      <c r="N46" s="140"/>
      <c r="O46" s="140"/>
      <c r="P46" s="140"/>
      <c r="Q46" s="136"/>
    </row>
    <row r="47" spans="1:17" ht="14.25" customHeight="1" x14ac:dyDescent="0.2">
      <c r="A47" s="104"/>
      <c r="I47" s="104"/>
      <c r="J47" s="104"/>
      <c r="K47" s="241"/>
      <c r="L47" s="241"/>
      <c r="M47" s="241"/>
      <c r="N47" s="241"/>
      <c r="O47" s="242"/>
      <c r="P47" s="242"/>
      <c r="Q47" s="103"/>
    </row>
    <row r="48" spans="1:17" ht="6" customHeight="1" x14ac:dyDescent="0.2">
      <c r="A48" s="104"/>
      <c r="I48" s="104"/>
      <c r="J48" s="103"/>
      <c r="K48" s="103"/>
      <c r="L48" s="103"/>
      <c r="M48" s="103"/>
      <c r="N48" s="103"/>
      <c r="O48" s="103"/>
      <c r="P48" s="103"/>
      <c r="Q48" s="103"/>
    </row>
    <row r="49" spans="1:18" ht="15" customHeight="1" x14ac:dyDescent="0.25">
      <c r="A49" s="103"/>
      <c r="B49" s="113"/>
      <c r="C49" s="113"/>
      <c r="D49" s="113"/>
      <c r="E49" s="113"/>
      <c r="F49" s="113"/>
      <c r="G49" s="113"/>
      <c r="H49" s="113"/>
      <c r="I49" s="113"/>
      <c r="J49" s="113"/>
      <c r="K49" s="103"/>
      <c r="L49" s="103"/>
      <c r="M49" s="103"/>
      <c r="N49" s="103"/>
      <c r="O49" s="235" t="str">
        <f>IF(O43=ESF!E12," ","ERROR SALDO FINAL 2013")</f>
        <v xml:space="preserve"> </v>
      </c>
      <c r="P49" s="103"/>
      <c r="Q49" s="103"/>
      <c r="R49" s="120"/>
    </row>
    <row r="50" spans="1:18" ht="22.5" customHeight="1" x14ac:dyDescent="0.25">
      <c r="A50" s="103"/>
      <c r="B50" s="113"/>
      <c r="C50" s="137"/>
      <c r="D50" s="138"/>
      <c r="E50" s="138"/>
      <c r="F50" s="103"/>
      <c r="G50" s="139"/>
      <c r="H50" s="137"/>
      <c r="I50" s="138"/>
      <c r="J50" s="138"/>
      <c r="K50" s="103"/>
      <c r="L50" s="103"/>
      <c r="M50" s="103"/>
      <c r="N50" s="103"/>
      <c r="O50" s="235" t="str">
        <f>IF(O44=ESF!D12," ","ERROR SALDO FINAL 2014")</f>
        <v xml:space="preserve"> </v>
      </c>
      <c r="P50" s="103"/>
      <c r="Q50" s="103"/>
      <c r="R50" s="120"/>
    </row>
    <row r="51" spans="1:18" ht="29.25" customHeight="1" x14ac:dyDescent="0.2">
      <c r="A51" s="103"/>
      <c r="B51" s="113"/>
      <c r="C51" s="137"/>
      <c r="D51" s="412"/>
      <c r="E51" s="412"/>
      <c r="F51" s="412"/>
      <c r="G51" s="412"/>
      <c r="H51" s="137"/>
      <c r="I51" s="138"/>
      <c r="J51" s="138"/>
      <c r="K51" s="103"/>
      <c r="L51" s="383"/>
      <c r="M51" s="383"/>
      <c r="N51" s="383"/>
      <c r="O51" s="383"/>
      <c r="P51" s="103"/>
      <c r="Q51" s="103"/>
    </row>
    <row r="52" spans="1:18" ht="14.1" customHeight="1" x14ac:dyDescent="0.2">
      <c r="A52" s="103"/>
      <c r="B52" s="141"/>
      <c r="C52" s="103"/>
      <c r="D52" s="383"/>
      <c r="E52" s="383"/>
      <c r="F52" s="383"/>
      <c r="G52" s="383"/>
      <c r="H52" s="103"/>
      <c r="I52" s="114"/>
      <c r="J52" s="103"/>
      <c r="K52" s="146"/>
      <c r="L52" s="383"/>
      <c r="M52" s="383"/>
      <c r="N52" s="383"/>
      <c r="O52" s="383"/>
      <c r="P52" s="103"/>
      <c r="Q52" s="103"/>
    </row>
    <row r="53" spans="1:18" ht="14.1" customHeight="1" x14ac:dyDescent="0.2">
      <c r="A53" s="103"/>
      <c r="B53" s="143"/>
      <c r="C53" s="103"/>
      <c r="D53" s="384"/>
      <c r="E53" s="384"/>
      <c r="F53" s="384"/>
      <c r="G53" s="384"/>
      <c r="H53" s="103"/>
      <c r="I53" s="114"/>
      <c r="J53" s="103"/>
      <c r="K53" s="103"/>
      <c r="L53" s="384"/>
      <c r="M53" s="384"/>
      <c r="N53" s="384"/>
      <c r="O53" s="384"/>
      <c r="P53" s="103"/>
      <c r="Q53" s="103"/>
    </row>
    <row r="54" spans="1:18" x14ac:dyDescent="0.2">
      <c r="J54" s="103"/>
      <c r="K54" s="103"/>
      <c r="L54" s="103"/>
      <c r="M54" s="103"/>
      <c r="N54" s="103"/>
      <c r="O54" s="103"/>
    </row>
    <row r="55" spans="1:18" x14ac:dyDescent="0.2">
      <c r="J55" s="103"/>
      <c r="K55" s="103"/>
      <c r="L55" s="103"/>
      <c r="M55" s="103"/>
      <c r="N55" s="103"/>
      <c r="O55" s="103"/>
    </row>
  </sheetData>
  <sheetProtection formatCells="0" selectLockedCells="1"/>
  <mergeCells count="58">
    <mergeCell ref="D31:F31"/>
    <mergeCell ref="D32:F32"/>
    <mergeCell ref="D33:F33"/>
    <mergeCell ref="D34:F34"/>
    <mergeCell ref="D28:F28"/>
    <mergeCell ref="D29:F29"/>
    <mergeCell ref="D30:F30"/>
    <mergeCell ref="K36:N36"/>
    <mergeCell ref="D35:F35"/>
    <mergeCell ref="D36:F36"/>
    <mergeCell ref="D38:F38"/>
    <mergeCell ref="L34:N34"/>
    <mergeCell ref="D52:G52"/>
    <mergeCell ref="L52:O52"/>
    <mergeCell ref="D53:G53"/>
    <mergeCell ref="L53:O53"/>
    <mergeCell ref="D39:F39"/>
    <mergeCell ref="D40:F40"/>
    <mergeCell ref="D42:F42"/>
    <mergeCell ref="C44:F44"/>
    <mergeCell ref="J39:N39"/>
    <mergeCell ref="J43:N43"/>
    <mergeCell ref="J44:N44"/>
    <mergeCell ref="D51:G51"/>
    <mergeCell ref="L51:O51"/>
    <mergeCell ref="L28:N28"/>
    <mergeCell ref="J22:N22"/>
    <mergeCell ref="C23:F23"/>
    <mergeCell ref="D24:F24"/>
    <mergeCell ref="D25:F25"/>
    <mergeCell ref="D26:F26"/>
    <mergeCell ref="D19:F19"/>
    <mergeCell ref="L17:N17"/>
    <mergeCell ref="D20:F20"/>
    <mergeCell ref="L18:N18"/>
    <mergeCell ref="D21:E21"/>
    <mergeCell ref="K19:N19"/>
    <mergeCell ref="D17:F17"/>
    <mergeCell ref="D18:F18"/>
    <mergeCell ref="B8:F8"/>
    <mergeCell ref="J8:N8"/>
    <mergeCell ref="C10:F10"/>
    <mergeCell ref="K10:N10"/>
    <mergeCell ref="D16:F16"/>
    <mergeCell ref="L13:N13"/>
    <mergeCell ref="D11:F11"/>
    <mergeCell ref="D13:F13"/>
    <mergeCell ref="D14:F14"/>
    <mergeCell ref="L11:N11"/>
    <mergeCell ref="D15:F15"/>
    <mergeCell ref="L12:N12"/>
    <mergeCell ref="D12:F12"/>
    <mergeCell ref="E2:M2"/>
    <mergeCell ref="E3:M3"/>
    <mergeCell ref="E4:M4"/>
    <mergeCell ref="E1:M1"/>
    <mergeCell ref="B5:E5"/>
    <mergeCell ref="J5:M5"/>
  </mergeCells>
  <printOptions verticalCentered="1"/>
  <pageMargins left="1.3385826771653544" right="1.3385826771653544" top="0" bottom="0" header="0" footer="0"/>
  <pageSetup scale="48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workbookViewId="0">
      <selection activeCell="A5" sqref="A5:G5"/>
    </sheetView>
  </sheetViews>
  <sheetFormatPr baseColWidth="10" defaultColWidth="11.42578125" defaultRowHeight="11.25" x14ac:dyDescent="0.2"/>
  <cols>
    <col min="1" max="2" width="3.7109375" style="17" customWidth="1"/>
    <col min="3" max="3" width="46.42578125" style="17" customWidth="1"/>
    <col min="4" max="9" width="15.7109375" style="17" customWidth="1"/>
    <col min="10" max="10" width="2" style="16" customWidth="1"/>
    <col min="11" max="16384" width="11.42578125" style="17"/>
  </cols>
  <sheetData>
    <row r="1" spans="1:9" s="16" customFormat="1" x14ac:dyDescent="0.2"/>
    <row r="2" spans="1:9" ht="27.75" x14ac:dyDescent="0.4">
      <c r="A2" s="349" t="s">
        <v>342</v>
      </c>
      <c r="B2" s="349"/>
      <c r="C2" s="349"/>
      <c r="D2" s="349"/>
      <c r="E2" s="349"/>
      <c r="F2" s="349"/>
      <c r="G2" s="349"/>
      <c r="H2" s="325"/>
      <c r="I2" s="326"/>
    </row>
    <row r="3" spans="1:9" ht="23.25" x14ac:dyDescent="0.35">
      <c r="A3" s="350" t="s">
        <v>351</v>
      </c>
      <c r="B3" s="350"/>
      <c r="C3" s="350"/>
      <c r="D3" s="350"/>
      <c r="E3" s="350"/>
      <c r="F3" s="350"/>
      <c r="G3" s="350"/>
      <c r="H3" s="327"/>
      <c r="I3" s="328"/>
    </row>
    <row r="4" spans="1:9" ht="23.25" x14ac:dyDescent="0.35">
      <c r="A4" s="350" t="s">
        <v>364</v>
      </c>
      <c r="B4" s="350"/>
      <c r="C4" s="350"/>
      <c r="D4" s="350"/>
      <c r="E4" s="350"/>
      <c r="F4" s="350"/>
      <c r="G4" s="350"/>
      <c r="H4" s="327"/>
      <c r="I4" s="328"/>
    </row>
    <row r="5" spans="1:9" ht="20.25" x14ac:dyDescent="0.3">
      <c r="A5" s="400" t="s">
        <v>344</v>
      </c>
      <c r="B5" s="400"/>
      <c r="C5" s="400"/>
      <c r="D5" s="400"/>
      <c r="E5" s="400"/>
      <c r="F5" s="400"/>
      <c r="G5" s="400"/>
      <c r="H5" s="329"/>
      <c r="I5" s="330"/>
    </row>
    <row r="6" spans="1:9" s="16" customFormat="1" x14ac:dyDescent="0.2">
      <c r="A6" s="18"/>
      <c r="B6" s="18"/>
      <c r="C6" s="18"/>
      <c r="E6" s="19"/>
      <c r="F6" s="19"/>
      <c r="G6" s="19"/>
      <c r="H6" s="19"/>
      <c r="I6" s="19"/>
    </row>
    <row r="7" spans="1:9" ht="12" customHeight="1" x14ac:dyDescent="0.2">
      <c r="A7" s="424" t="s">
        <v>194</v>
      </c>
      <c r="B7" s="424"/>
      <c r="C7" s="424"/>
      <c r="D7" s="424" t="s">
        <v>195</v>
      </c>
      <c r="E7" s="424"/>
      <c r="F7" s="424"/>
      <c r="G7" s="424"/>
      <c r="H7" s="424"/>
      <c r="I7" s="423" t="s">
        <v>196</v>
      </c>
    </row>
    <row r="8" spans="1:9" ht="22.5" x14ac:dyDescent="0.2">
      <c r="A8" s="424"/>
      <c r="B8" s="424"/>
      <c r="C8" s="424"/>
      <c r="D8" s="331" t="s">
        <v>197</v>
      </c>
      <c r="E8" s="332" t="s">
        <v>198</v>
      </c>
      <c r="F8" s="331" t="s">
        <v>199</v>
      </c>
      <c r="G8" s="331" t="s">
        <v>200</v>
      </c>
      <c r="H8" s="331" t="s">
        <v>201</v>
      </c>
      <c r="I8" s="423"/>
    </row>
    <row r="9" spans="1:9" ht="12" customHeight="1" x14ac:dyDescent="0.2">
      <c r="A9" s="424"/>
      <c r="B9" s="424"/>
      <c r="C9" s="424"/>
      <c r="D9" s="331" t="s">
        <v>202</v>
      </c>
      <c r="E9" s="331" t="s">
        <v>203</v>
      </c>
      <c r="F9" s="331" t="s">
        <v>204</v>
      </c>
      <c r="G9" s="331" t="s">
        <v>205</v>
      </c>
      <c r="H9" s="331" t="s">
        <v>206</v>
      </c>
      <c r="I9" s="331" t="s">
        <v>219</v>
      </c>
    </row>
    <row r="10" spans="1:9" ht="12" customHeight="1" x14ac:dyDescent="0.2">
      <c r="A10" s="20"/>
      <c r="B10" s="21"/>
      <c r="C10" s="22"/>
      <c r="D10" s="23"/>
      <c r="E10" s="24"/>
      <c r="F10" s="24"/>
      <c r="G10" s="24"/>
      <c r="H10" s="24"/>
      <c r="I10" s="24"/>
    </row>
    <row r="11" spans="1:9" ht="12" customHeight="1" x14ac:dyDescent="0.2">
      <c r="A11" s="420" t="s">
        <v>79</v>
      </c>
      <c r="B11" s="414"/>
      <c r="C11" s="415"/>
      <c r="D11" s="38">
        <v>0</v>
      </c>
      <c r="E11" s="38">
        <v>0</v>
      </c>
      <c r="F11" s="38">
        <f>+D11+E11</f>
        <v>0</v>
      </c>
      <c r="G11" s="38">
        <v>0</v>
      </c>
      <c r="H11" s="38">
        <v>0</v>
      </c>
      <c r="I11" s="38">
        <f>+H11-D11</f>
        <v>0</v>
      </c>
    </row>
    <row r="12" spans="1:9" ht="12" customHeight="1" x14ac:dyDescent="0.2">
      <c r="A12" s="420" t="s">
        <v>188</v>
      </c>
      <c r="B12" s="414"/>
      <c r="C12" s="415"/>
      <c r="D12" s="38">
        <v>0</v>
      </c>
      <c r="E12" s="38">
        <v>0</v>
      </c>
      <c r="F12" s="38">
        <f t="shared" ref="F12:F24" si="0">+D12+E12</f>
        <v>0</v>
      </c>
      <c r="G12" s="38">
        <v>0</v>
      </c>
      <c r="H12" s="38">
        <v>0</v>
      </c>
      <c r="I12" s="38">
        <f t="shared" ref="I12:I24" si="1">+H12-D12</f>
        <v>0</v>
      </c>
    </row>
    <row r="13" spans="1:9" ht="12" customHeight="1" x14ac:dyDescent="0.2">
      <c r="A13" s="420" t="s">
        <v>83</v>
      </c>
      <c r="B13" s="414"/>
      <c r="C13" s="415"/>
      <c r="D13" s="38">
        <v>0</v>
      </c>
      <c r="E13" s="38">
        <v>0</v>
      </c>
      <c r="F13" s="38">
        <f t="shared" si="0"/>
        <v>0</v>
      </c>
      <c r="G13" s="38">
        <v>0</v>
      </c>
      <c r="H13" s="38">
        <v>0</v>
      </c>
      <c r="I13" s="38">
        <f t="shared" si="1"/>
        <v>0</v>
      </c>
    </row>
    <row r="14" spans="1:9" ht="12" customHeight="1" x14ac:dyDescent="0.2">
      <c r="A14" s="420" t="s">
        <v>85</v>
      </c>
      <c r="B14" s="414"/>
      <c r="C14" s="415"/>
      <c r="D14" s="38">
        <v>0</v>
      </c>
      <c r="E14" s="38">
        <v>0</v>
      </c>
      <c r="F14" s="38">
        <f t="shared" si="0"/>
        <v>0</v>
      </c>
      <c r="G14" s="38">
        <v>0</v>
      </c>
      <c r="H14" s="38">
        <v>0</v>
      </c>
      <c r="I14" s="38">
        <f t="shared" si="1"/>
        <v>0</v>
      </c>
    </row>
    <row r="15" spans="1:9" ht="12" customHeight="1" x14ac:dyDescent="0.2">
      <c r="A15" s="420" t="s">
        <v>207</v>
      </c>
      <c r="B15" s="414"/>
      <c r="C15" s="415"/>
      <c r="D15" s="38">
        <f>+D16+D17</f>
        <v>0</v>
      </c>
      <c r="E15" s="38">
        <f>+E16+E17</f>
        <v>0</v>
      </c>
      <c r="F15" s="38">
        <f>+F16+F17</f>
        <v>0</v>
      </c>
      <c r="G15" s="38">
        <f>+G16+G17</f>
        <v>0</v>
      </c>
      <c r="H15" s="38">
        <f>+H16+H17</f>
        <v>0</v>
      </c>
      <c r="I15" s="38">
        <f t="shared" si="1"/>
        <v>0</v>
      </c>
    </row>
    <row r="16" spans="1:9" ht="12" customHeight="1" x14ac:dyDescent="0.2">
      <c r="A16" s="26"/>
      <c r="B16" s="414" t="s">
        <v>208</v>
      </c>
      <c r="C16" s="415"/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f t="shared" si="1"/>
        <v>0</v>
      </c>
    </row>
    <row r="17" spans="1:9" ht="12" customHeight="1" x14ac:dyDescent="0.2">
      <c r="A17" s="26"/>
      <c r="B17" s="414" t="s">
        <v>209</v>
      </c>
      <c r="C17" s="415"/>
      <c r="D17" s="38">
        <v>0</v>
      </c>
      <c r="E17" s="38">
        <v>0</v>
      </c>
      <c r="F17" s="38">
        <f t="shared" si="0"/>
        <v>0</v>
      </c>
      <c r="G17" s="38">
        <v>0</v>
      </c>
      <c r="H17" s="38">
        <v>0</v>
      </c>
      <c r="I17" s="38">
        <f t="shared" si="1"/>
        <v>0</v>
      </c>
    </row>
    <row r="18" spans="1:9" ht="12" customHeight="1" x14ac:dyDescent="0.2">
      <c r="A18" s="420" t="s">
        <v>210</v>
      </c>
      <c r="B18" s="414"/>
      <c r="C18" s="415"/>
      <c r="D18" s="38">
        <f>+D19+D20</f>
        <v>0</v>
      </c>
      <c r="E18" s="38">
        <f>+E19+E20</f>
        <v>0</v>
      </c>
      <c r="F18" s="38">
        <f t="shared" si="0"/>
        <v>0</v>
      </c>
      <c r="G18" s="38">
        <f>+G19+G20</f>
        <v>0</v>
      </c>
      <c r="H18" s="38">
        <f>+H19+H20</f>
        <v>0</v>
      </c>
      <c r="I18" s="38">
        <f t="shared" si="1"/>
        <v>0</v>
      </c>
    </row>
    <row r="19" spans="1:9" ht="12" customHeight="1" x14ac:dyDescent="0.2">
      <c r="A19" s="26"/>
      <c r="B19" s="414" t="s">
        <v>208</v>
      </c>
      <c r="C19" s="415"/>
      <c r="D19" s="38">
        <v>0</v>
      </c>
      <c r="E19" s="38">
        <v>0</v>
      </c>
      <c r="F19" s="38">
        <f t="shared" si="0"/>
        <v>0</v>
      </c>
      <c r="G19" s="38">
        <v>0</v>
      </c>
      <c r="H19" s="38">
        <v>0</v>
      </c>
      <c r="I19" s="38">
        <f t="shared" si="1"/>
        <v>0</v>
      </c>
    </row>
    <row r="20" spans="1:9" ht="12" customHeight="1" x14ac:dyDescent="0.2">
      <c r="A20" s="26"/>
      <c r="B20" s="414" t="s">
        <v>209</v>
      </c>
      <c r="C20" s="415"/>
      <c r="D20" s="38">
        <v>0</v>
      </c>
      <c r="E20" s="38">
        <v>0</v>
      </c>
      <c r="F20" s="38">
        <f t="shared" si="0"/>
        <v>0</v>
      </c>
      <c r="G20" s="38">
        <v>0</v>
      </c>
      <c r="H20" s="38">
        <v>0</v>
      </c>
      <c r="I20" s="38">
        <f t="shared" si="1"/>
        <v>0</v>
      </c>
    </row>
    <row r="21" spans="1:9" ht="12" customHeight="1" x14ac:dyDescent="0.2">
      <c r="A21" s="420" t="s">
        <v>211</v>
      </c>
      <c r="B21" s="414"/>
      <c r="C21" s="415"/>
      <c r="D21" s="38">
        <v>0</v>
      </c>
      <c r="E21" s="38">
        <v>0</v>
      </c>
      <c r="F21" s="38">
        <f t="shared" si="0"/>
        <v>0</v>
      </c>
      <c r="G21" s="38">
        <v>0</v>
      </c>
      <c r="H21" s="38">
        <v>0</v>
      </c>
      <c r="I21" s="38">
        <f t="shared" si="1"/>
        <v>0</v>
      </c>
    </row>
    <row r="22" spans="1:9" ht="12" customHeight="1" x14ac:dyDescent="0.2">
      <c r="A22" s="420" t="s">
        <v>96</v>
      </c>
      <c r="B22" s="414"/>
      <c r="C22" s="415"/>
      <c r="D22" s="38">
        <v>0</v>
      </c>
      <c r="E22" s="38">
        <v>0</v>
      </c>
      <c r="F22" s="38">
        <f t="shared" si="0"/>
        <v>0</v>
      </c>
      <c r="G22" s="38">
        <v>0</v>
      </c>
      <c r="H22" s="38">
        <v>0</v>
      </c>
      <c r="I22" s="38">
        <f t="shared" si="1"/>
        <v>0</v>
      </c>
    </row>
    <row r="23" spans="1:9" ht="12" customHeight="1" x14ac:dyDescent="0.2">
      <c r="A23" s="420" t="s">
        <v>212</v>
      </c>
      <c r="B23" s="414"/>
      <c r="C23" s="415"/>
      <c r="D23" s="38">
        <v>0</v>
      </c>
      <c r="E23" s="38">
        <v>0</v>
      </c>
      <c r="F23" s="38">
        <f t="shared" si="0"/>
        <v>0</v>
      </c>
      <c r="G23" s="38">
        <v>0</v>
      </c>
      <c r="H23" s="38">
        <v>0</v>
      </c>
      <c r="I23" s="38">
        <f t="shared" si="1"/>
        <v>0</v>
      </c>
    </row>
    <row r="24" spans="1:9" ht="12" customHeight="1" x14ac:dyDescent="0.2">
      <c r="A24" s="420" t="s">
        <v>213</v>
      </c>
      <c r="B24" s="414"/>
      <c r="C24" s="415"/>
      <c r="D24" s="38">
        <v>3500000</v>
      </c>
      <c r="E24" s="38">
        <v>0</v>
      </c>
      <c r="F24" s="38">
        <f t="shared" si="0"/>
        <v>3500000</v>
      </c>
      <c r="G24" s="38">
        <v>6126975</v>
      </c>
      <c r="H24" s="38">
        <v>6126975</v>
      </c>
      <c r="I24" s="38">
        <f t="shared" si="1"/>
        <v>2626975</v>
      </c>
    </row>
    <row r="25" spans="1:9" ht="12" customHeight="1" x14ac:dyDescent="0.2">
      <c r="A25" s="27"/>
      <c r="B25" s="28"/>
      <c r="C25" s="29"/>
      <c r="D25" s="30"/>
      <c r="E25" s="31"/>
      <c r="F25" s="31"/>
      <c r="G25" s="31"/>
      <c r="H25" s="31"/>
      <c r="I25" s="31"/>
    </row>
    <row r="26" spans="1:9" ht="12" customHeight="1" x14ac:dyDescent="0.2">
      <c r="A26" s="32"/>
      <c r="B26" s="33"/>
      <c r="C26" s="34" t="s">
        <v>214</v>
      </c>
      <c r="D26" s="38">
        <f>SUM(D11+D12+D13+D14+D15+D18+D21+D22+D23+D24)</f>
        <v>3500000</v>
      </c>
      <c r="E26" s="38">
        <f>SUM(E11+E12+E13+E14+E15+E18+E21+E22+E23+E24)</f>
        <v>0</v>
      </c>
      <c r="F26" s="38">
        <f>SUM(F11+F12+F13+F14+F15+F18+F21+F22+F23+F24)</f>
        <v>3500000</v>
      </c>
      <c r="G26" s="38">
        <f>SUM(G11+G12+G13+G14+G15+G18+G21+G22+G23+G24)</f>
        <v>6126975</v>
      </c>
      <c r="H26" s="38">
        <f>SUM(H11+H12+H13+H14+H15+H18+H21+H22+H23+H24)</f>
        <v>6126975</v>
      </c>
      <c r="I26" s="421">
        <f>SUM(I11:I24)</f>
        <v>2626975</v>
      </c>
    </row>
    <row r="27" spans="1:9" ht="12" customHeight="1" x14ac:dyDescent="0.2">
      <c r="A27" s="35"/>
      <c r="B27" s="35"/>
      <c r="C27" s="35"/>
      <c r="D27" s="35"/>
      <c r="E27" s="35"/>
      <c r="F27" s="35"/>
      <c r="G27" s="418" t="s">
        <v>340</v>
      </c>
      <c r="H27" s="419"/>
      <c r="I27" s="422"/>
    </row>
    <row r="28" spans="1:9" ht="12" customHeight="1" x14ac:dyDescent="0.2">
      <c r="A28" s="18"/>
      <c r="B28" s="18"/>
      <c r="C28" s="18"/>
      <c r="D28" s="19"/>
      <c r="E28" s="19"/>
      <c r="F28" s="19"/>
      <c r="G28" s="19"/>
      <c r="H28" s="19"/>
      <c r="I28" s="19"/>
    </row>
    <row r="29" spans="1:9" ht="12" customHeight="1" x14ac:dyDescent="0.2">
      <c r="A29" s="423" t="s">
        <v>215</v>
      </c>
      <c r="B29" s="423"/>
      <c r="C29" s="423"/>
      <c r="D29" s="424" t="s">
        <v>195</v>
      </c>
      <c r="E29" s="424"/>
      <c r="F29" s="424"/>
      <c r="G29" s="424"/>
      <c r="H29" s="424"/>
      <c r="I29" s="423" t="s">
        <v>196</v>
      </c>
    </row>
    <row r="30" spans="1:9" ht="22.5" x14ac:dyDescent="0.2">
      <c r="A30" s="423"/>
      <c r="B30" s="423"/>
      <c r="C30" s="423"/>
      <c r="D30" s="331" t="s">
        <v>197</v>
      </c>
      <c r="E30" s="332" t="s">
        <v>198</v>
      </c>
      <c r="F30" s="331" t="s">
        <v>199</v>
      </c>
      <c r="G30" s="331" t="s">
        <v>200</v>
      </c>
      <c r="H30" s="331" t="s">
        <v>201</v>
      </c>
      <c r="I30" s="423"/>
    </row>
    <row r="31" spans="1:9" ht="12" customHeight="1" x14ac:dyDescent="0.2">
      <c r="A31" s="423"/>
      <c r="B31" s="423"/>
      <c r="C31" s="423"/>
      <c r="D31" s="331" t="s">
        <v>202</v>
      </c>
      <c r="E31" s="331" t="s">
        <v>203</v>
      </c>
      <c r="F31" s="331" t="s">
        <v>204</v>
      </c>
      <c r="G31" s="331" t="s">
        <v>205</v>
      </c>
      <c r="H31" s="331" t="s">
        <v>206</v>
      </c>
      <c r="I31" s="331" t="s">
        <v>219</v>
      </c>
    </row>
    <row r="32" spans="1:9" ht="12" customHeight="1" x14ac:dyDescent="0.2">
      <c r="A32" s="20"/>
      <c r="B32" s="21"/>
      <c r="C32" s="22"/>
      <c r="D32" s="24"/>
      <c r="E32" s="24"/>
      <c r="F32" s="24"/>
      <c r="G32" s="24"/>
      <c r="H32" s="24"/>
      <c r="I32" s="24"/>
    </row>
    <row r="33" spans="1:9" ht="12" customHeight="1" x14ac:dyDescent="0.2">
      <c r="A33" s="36" t="s">
        <v>216</v>
      </c>
      <c r="B33" s="37"/>
      <c r="C33" s="46"/>
      <c r="D33" s="50">
        <f>+D34+D35+D36+D37+D40+D43+D44</f>
        <v>0</v>
      </c>
      <c r="E33" s="50">
        <f t="shared" ref="E33:I33" si="2">+E34+E35+E36+E37+E40+E43+E44</f>
        <v>0</v>
      </c>
      <c r="F33" s="50">
        <f t="shared" si="2"/>
        <v>0</v>
      </c>
      <c r="G33" s="50">
        <f t="shared" si="2"/>
        <v>0</v>
      </c>
      <c r="H33" s="50">
        <f t="shared" si="2"/>
        <v>0</v>
      </c>
      <c r="I33" s="50">
        <f t="shared" si="2"/>
        <v>0</v>
      </c>
    </row>
    <row r="34" spans="1:9" ht="12" customHeight="1" x14ac:dyDescent="0.2">
      <c r="A34" s="26"/>
      <c r="B34" s="414" t="s">
        <v>79</v>
      </c>
      <c r="C34" s="415"/>
      <c r="D34" s="38">
        <v>0</v>
      </c>
      <c r="E34" s="38">
        <v>0</v>
      </c>
      <c r="F34" s="38">
        <f>+D34+E34</f>
        <v>0</v>
      </c>
      <c r="G34" s="38">
        <v>0</v>
      </c>
      <c r="H34" s="38">
        <v>0</v>
      </c>
      <c r="I34" s="38">
        <f>+H34-D34</f>
        <v>0</v>
      </c>
    </row>
    <row r="35" spans="1:9" ht="12" customHeight="1" x14ac:dyDescent="0.2">
      <c r="A35" s="26"/>
      <c r="B35" s="414" t="s">
        <v>83</v>
      </c>
      <c r="C35" s="415"/>
      <c r="D35" s="38">
        <v>0</v>
      </c>
      <c r="E35" s="38">
        <v>0</v>
      </c>
      <c r="F35" s="38">
        <f t="shared" ref="F35:F49" si="3">+D35+E35</f>
        <v>0</v>
      </c>
      <c r="G35" s="38">
        <v>0</v>
      </c>
      <c r="H35" s="38">
        <v>0</v>
      </c>
      <c r="I35" s="38">
        <f t="shared" ref="I35:I52" si="4">+H35-D35</f>
        <v>0</v>
      </c>
    </row>
    <row r="36" spans="1:9" ht="12" customHeight="1" x14ac:dyDescent="0.2">
      <c r="A36" s="26"/>
      <c r="B36" s="414" t="s">
        <v>85</v>
      </c>
      <c r="C36" s="415"/>
      <c r="D36" s="38">
        <v>0</v>
      </c>
      <c r="E36" s="38">
        <v>0</v>
      </c>
      <c r="F36" s="38">
        <f t="shared" si="3"/>
        <v>0</v>
      </c>
      <c r="G36" s="38">
        <v>0</v>
      </c>
      <c r="H36" s="38">
        <v>0</v>
      </c>
      <c r="I36" s="38">
        <f t="shared" si="4"/>
        <v>0</v>
      </c>
    </row>
    <row r="37" spans="1:9" ht="12" customHeight="1" x14ac:dyDescent="0.2">
      <c r="A37" s="26"/>
      <c r="B37" s="414" t="s">
        <v>207</v>
      </c>
      <c r="C37" s="415"/>
      <c r="D37" s="38">
        <f>+D38+D39</f>
        <v>0</v>
      </c>
      <c r="E37" s="38">
        <f>+E38+E39</f>
        <v>0</v>
      </c>
      <c r="F37" s="38">
        <f t="shared" si="3"/>
        <v>0</v>
      </c>
      <c r="G37" s="38">
        <f>+G38+G39</f>
        <v>0</v>
      </c>
      <c r="H37" s="38">
        <f>+H38+H39</f>
        <v>0</v>
      </c>
      <c r="I37" s="38">
        <f t="shared" si="4"/>
        <v>0</v>
      </c>
    </row>
    <row r="38" spans="1:9" ht="12" customHeight="1" x14ac:dyDescent="0.2">
      <c r="A38" s="26"/>
      <c r="B38" s="47"/>
      <c r="C38" s="39" t="s">
        <v>208</v>
      </c>
      <c r="D38" s="38">
        <v>0</v>
      </c>
      <c r="E38" s="38">
        <v>0</v>
      </c>
      <c r="F38" s="38">
        <f t="shared" si="3"/>
        <v>0</v>
      </c>
      <c r="G38" s="38">
        <v>0</v>
      </c>
      <c r="H38" s="38">
        <v>0</v>
      </c>
      <c r="I38" s="38">
        <f t="shared" si="4"/>
        <v>0</v>
      </c>
    </row>
    <row r="39" spans="1:9" ht="12" customHeight="1" x14ac:dyDescent="0.2">
      <c r="A39" s="26"/>
      <c r="B39" s="47"/>
      <c r="C39" s="39" t="s">
        <v>209</v>
      </c>
      <c r="D39" s="38">
        <v>0</v>
      </c>
      <c r="E39" s="38">
        <v>0</v>
      </c>
      <c r="F39" s="38">
        <f t="shared" si="3"/>
        <v>0</v>
      </c>
      <c r="G39" s="38">
        <v>0</v>
      </c>
      <c r="H39" s="38">
        <v>0</v>
      </c>
      <c r="I39" s="38">
        <f t="shared" si="4"/>
        <v>0</v>
      </c>
    </row>
    <row r="40" spans="1:9" ht="12" customHeight="1" x14ac:dyDescent="0.2">
      <c r="A40" s="26"/>
      <c r="B40" s="414" t="s">
        <v>210</v>
      </c>
      <c r="C40" s="415"/>
      <c r="D40" s="38">
        <f>+D41+D42</f>
        <v>0</v>
      </c>
      <c r="E40" s="38">
        <f>+E41+E42</f>
        <v>0</v>
      </c>
      <c r="F40" s="38">
        <f>+F41+F42</f>
        <v>0</v>
      </c>
      <c r="G40" s="38">
        <f>+G41+G42</f>
        <v>0</v>
      </c>
      <c r="H40" s="38">
        <f>+H41+H42</f>
        <v>0</v>
      </c>
      <c r="I40" s="38">
        <f t="shared" si="4"/>
        <v>0</v>
      </c>
    </row>
    <row r="41" spans="1:9" ht="12" customHeight="1" x14ac:dyDescent="0.2">
      <c r="A41" s="26"/>
      <c r="B41" s="47"/>
      <c r="C41" s="39" t="s">
        <v>208</v>
      </c>
      <c r="D41" s="38">
        <v>0</v>
      </c>
      <c r="E41" s="38">
        <v>0</v>
      </c>
      <c r="F41" s="38">
        <f t="shared" si="3"/>
        <v>0</v>
      </c>
      <c r="G41" s="38">
        <v>0</v>
      </c>
      <c r="H41" s="38">
        <v>0</v>
      </c>
      <c r="I41" s="38">
        <f t="shared" si="4"/>
        <v>0</v>
      </c>
    </row>
    <row r="42" spans="1:9" ht="12" customHeight="1" x14ac:dyDescent="0.2">
      <c r="A42" s="26"/>
      <c r="B42" s="47"/>
      <c r="C42" s="39" t="s">
        <v>209</v>
      </c>
      <c r="D42" s="38">
        <v>0</v>
      </c>
      <c r="E42" s="38">
        <v>0</v>
      </c>
      <c r="F42" s="38">
        <f t="shared" si="3"/>
        <v>0</v>
      </c>
      <c r="G42" s="38">
        <v>0</v>
      </c>
      <c r="H42" s="38">
        <v>0</v>
      </c>
      <c r="I42" s="38">
        <f t="shared" si="4"/>
        <v>0</v>
      </c>
    </row>
    <row r="43" spans="1:9" ht="12" customHeight="1" x14ac:dyDescent="0.2">
      <c r="A43" s="26"/>
      <c r="B43" s="414" t="s">
        <v>96</v>
      </c>
      <c r="C43" s="415"/>
      <c r="D43" s="38">
        <v>0</v>
      </c>
      <c r="E43" s="38">
        <v>0</v>
      </c>
      <c r="F43" s="38">
        <f t="shared" si="3"/>
        <v>0</v>
      </c>
      <c r="G43" s="38">
        <v>0</v>
      </c>
      <c r="H43" s="38">
        <v>0</v>
      </c>
      <c r="I43" s="38">
        <f t="shared" si="4"/>
        <v>0</v>
      </c>
    </row>
    <row r="44" spans="1:9" ht="12" customHeight="1" x14ac:dyDescent="0.2">
      <c r="A44" s="26"/>
      <c r="B44" s="414" t="s">
        <v>212</v>
      </c>
      <c r="C44" s="415"/>
      <c r="D44" s="38">
        <v>0</v>
      </c>
      <c r="E44" s="38">
        <v>0</v>
      </c>
      <c r="F44" s="38">
        <f t="shared" si="3"/>
        <v>0</v>
      </c>
      <c r="G44" s="38">
        <v>0</v>
      </c>
      <c r="H44" s="38">
        <v>0</v>
      </c>
      <c r="I44" s="38">
        <f t="shared" si="4"/>
        <v>0</v>
      </c>
    </row>
    <row r="45" spans="1:9" ht="12" customHeight="1" x14ac:dyDescent="0.2">
      <c r="A45" s="26"/>
      <c r="B45" s="47"/>
      <c r="C45" s="39"/>
      <c r="D45" s="38"/>
      <c r="E45" s="38"/>
      <c r="F45" s="25"/>
      <c r="G45" s="38"/>
      <c r="H45" s="38"/>
      <c r="I45" s="25"/>
    </row>
    <row r="46" spans="1:9" ht="12" customHeight="1" x14ac:dyDescent="0.2">
      <c r="A46" s="36" t="s">
        <v>217</v>
      </c>
      <c r="B46" s="37"/>
      <c r="C46" s="39"/>
      <c r="D46" s="50">
        <f>+D47+D48+D49</f>
        <v>0</v>
      </c>
      <c r="E46" s="50">
        <f>+E47+E48+E49</f>
        <v>0</v>
      </c>
      <c r="F46" s="50">
        <f>+F47+F48+F49</f>
        <v>0</v>
      </c>
      <c r="G46" s="50">
        <f>+G47+G48+G49</f>
        <v>0</v>
      </c>
      <c r="H46" s="50">
        <f>+H47+H48+H49</f>
        <v>0</v>
      </c>
      <c r="I46" s="50">
        <f t="shared" si="4"/>
        <v>0</v>
      </c>
    </row>
    <row r="47" spans="1:9" ht="12" customHeight="1" x14ac:dyDescent="0.2">
      <c r="A47" s="36"/>
      <c r="B47" s="414" t="s">
        <v>188</v>
      </c>
      <c r="C47" s="415"/>
      <c r="D47" s="38">
        <v>0</v>
      </c>
      <c r="E47" s="38">
        <v>0</v>
      </c>
      <c r="F47" s="38">
        <f t="shared" si="3"/>
        <v>0</v>
      </c>
      <c r="G47" s="38">
        <v>0</v>
      </c>
      <c r="H47" s="38">
        <v>0</v>
      </c>
      <c r="I47" s="38">
        <f t="shared" si="4"/>
        <v>0</v>
      </c>
    </row>
    <row r="48" spans="1:9" ht="12" customHeight="1" x14ac:dyDescent="0.2">
      <c r="A48" s="26"/>
      <c r="B48" s="414" t="s">
        <v>211</v>
      </c>
      <c r="C48" s="415"/>
      <c r="D48" s="38">
        <v>0</v>
      </c>
      <c r="E48" s="38">
        <v>0</v>
      </c>
      <c r="F48" s="38">
        <f t="shared" si="3"/>
        <v>0</v>
      </c>
      <c r="G48" s="38">
        <v>0</v>
      </c>
      <c r="H48" s="38">
        <v>0</v>
      </c>
      <c r="I48" s="38">
        <f t="shared" si="4"/>
        <v>0</v>
      </c>
    </row>
    <row r="49" spans="1:10" ht="12" customHeight="1" x14ac:dyDescent="0.2">
      <c r="A49" s="26"/>
      <c r="B49" s="414" t="s">
        <v>212</v>
      </c>
      <c r="C49" s="415"/>
      <c r="D49" s="38">
        <v>0</v>
      </c>
      <c r="E49" s="38">
        <v>0</v>
      </c>
      <c r="F49" s="38">
        <f t="shared" si="3"/>
        <v>0</v>
      </c>
      <c r="G49" s="38">
        <v>0</v>
      </c>
      <c r="H49" s="38">
        <v>0</v>
      </c>
      <c r="I49" s="38">
        <f t="shared" si="4"/>
        <v>0</v>
      </c>
    </row>
    <row r="50" spans="1:10" s="43" customFormat="1" ht="12" customHeight="1" x14ac:dyDescent="0.2">
      <c r="A50" s="40"/>
      <c r="B50" s="48"/>
      <c r="C50" s="49"/>
      <c r="D50" s="41"/>
      <c r="E50" s="41"/>
      <c r="F50" s="41"/>
      <c r="G50" s="41"/>
      <c r="H50" s="41"/>
      <c r="I50" s="41"/>
      <c r="J50" s="42"/>
    </row>
    <row r="51" spans="1:10" ht="12" customHeight="1" x14ac:dyDescent="0.2">
      <c r="A51" s="36" t="s">
        <v>218</v>
      </c>
      <c r="B51" s="44"/>
      <c r="C51" s="39"/>
      <c r="D51" s="50">
        <f>+D52</f>
        <v>3500000</v>
      </c>
      <c r="E51" s="50">
        <f>+E52</f>
        <v>0</v>
      </c>
      <c r="F51" s="50">
        <f>+F52</f>
        <v>3500000</v>
      </c>
      <c r="G51" s="50">
        <f>+G52</f>
        <v>6126975</v>
      </c>
      <c r="H51" s="50">
        <f>+H52</f>
        <v>6126975</v>
      </c>
      <c r="I51" s="50">
        <f t="shared" si="4"/>
        <v>2626975</v>
      </c>
    </row>
    <row r="52" spans="1:10" ht="12" customHeight="1" x14ac:dyDescent="0.2">
      <c r="A52" s="26"/>
      <c r="B52" s="414" t="s">
        <v>213</v>
      </c>
      <c r="C52" s="415"/>
      <c r="D52" s="38">
        <v>3500000</v>
      </c>
      <c r="E52" s="38">
        <v>0</v>
      </c>
      <c r="F52" s="38">
        <f t="shared" ref="F52" si="5">+D52+E52</f>
        <v>3500000</v>
      </c>
      <c r="G52" s="38">
        <v>6126975</v>
      </c>
      <c r="H52" s="38">
        <v>6126975</v>
      </c>
      <c r="I52" s="38">
        <f t="shared" si="4"/>
        <v>2626975</v>
      </c>
    </row>
    <row r="53" spans="1:10" ht="12" customHeight="1" x14ac:dyDescent="0.2">
      <c r="A53" s="27"/>
      <c r="B53" s="28"/>
      <c r="C53" s="29"/>
      <c r="D53" s="31"/>
      <c r="E53" s="31"/>
      <c r="F53" s="31"/>
      <c r="G53" s="31"/>
      <c r="H53" s="31"/>
      <c r="I53" s="31"/>
    </row>
    <row r="54" spans="1:10" ht="12" customHeight="1" x14ac:dyDescent="0.2">
      <c r="A54" s="32"/>
      <c r="B54" s="33"/>
      <c r="C54" s="45" t="s">
        <v>214</v>
      </c>
      <c r="D54" s="38">
        <f>+D34+D35+D36+D37+D40+D43+D44+D46+D51</f>
        <v>3500000</v>
      </c>
      <c r="E54" s="38">
        <f t="shared" ref="E54:H54" si="6">+E34+E35+E36+E37+E40+E43+E44+E46+E51</f>
        <v>0</v>
      </c>
      <c r="F54" s="38">
        <f t="shared" si="6"/>
        <v>3500000</v>
      </c>
      <c r="G54" s="38">
        <f t="shared" si="6"/>
        <v>6126975</v>
      </c>
      <c r="H54" s="38">
        <f t="shared" si="6"/>
        <v>6126975</v>
      </c>
      <c r="I54" s="416">
        <f>+I33+I46+I51</f>
        <v>2626975</v>
      </c>
    </row>
    <row r="55" spans="1:10" x14ac:dyDescent="0.2">
      <c r="A55" s="35"/>
      <c r="B55" s="35"/>
      <c r="C55" s="35"/>
      <c r="D55" s="35"/>
      <c r="E55" s="35"/>
      <c r="F55" s="35"/>
      <c r="G55" s="418" t="s">
        <v>340</v>
      </c>
      <c r="H55" s="419"/>
      <c r="I55" s="417"/>
    </row>
    <row r="56" spans="1:10" x14ac:dyDescent="0.2">
      <c r="A56" s="413"/>
      <c r="B56" s="413"/>
      <c r="C56" s="413"/>
      <c r="D56" s="413"/>
      <c r="E56" s="413"/>
      <c r="F56" s="413"/>
      <c r="G56" s="413"/>
      <c r="H56" s="413"/>
      <c r="I56" s="413"/>
    </row>
    <row r="57" spans="1:10" x14ac:dyDescent="0.2">
      <c r="A57" s="16"/>
      <c r="B57" s="16"/>
      <c r="C57" s="16"/>
      <c r="D57" s="16"/>
      <c r="E57" s="16"/>
      <c r="F57" s="16"/>
      <c r="G57" s="16"/>
      <c r="H57" s="16"/>
      <c r="I57" s="16"/>
    </row>
    <row r="58" spans="1:10" x14ac:dyDescent="0.2">
      <c r="A58" s="16"/>
      <c r="B58" s="16"/>
      <c r="C58" s="16"/>
      <c r="D58" s="16"/>
      <c r="E58" s="16"/>
      <c r="F58" s="16"/>
      <c r="G58" s="16"/>
      <c r="H58" s="16"/>
      <c r="I58" s="16"/>
    </row>
    <row r="59" spans="1:10" x14ac:dyDescent="0.2">
      <c r="A59" s="16"/>
      <c r="B59" s="16"/>
      <c r="C59" s="16"/>
      <c r="D59" s="16"/>
      <c r="E59" s="16"/>
      <c r="F59" s="16"/>
      <c r="G59" s="16"/>
      <c r="H59" s="16"/>
      <c r="I59" s="16"/>
    </row>
  </sheetData>
  <mergeCells count="40">
    <mergeCell ref="A7:C9"/>
    <mergeCell ref="D7:H7"/>
    <mergeCell ref="I7:I8"/>
    <mergeCell ref="A2:G2"/>
    <mergeCell ref="A3:G3"/>
    <mergeCell ref="A4:G4"/>
    <mergeCell ref="A5:G5"/>
    <mergeCell ref="A22:C22"/>
    <mergeCell ref="A11:C11"/>
    <mergeCell ref="A12:C12"/>
    <mergeCell ref="A13:C13"/>
    <mergeCell ref="A14:C14"/>
    <mergeCell ref="A15:C15"/>
    <mergeCell ref="B16:C16"/>
    <mergeCell ref="B17:C17"/>
    <mergeCell ref="A18:C18"/>
    <mergeCell ref="B19:C19"/>
    <mergeCell ref="B20:C20"/>
    <mergeCell ref="A21:C21"/>
    <mergeCell ref="B43:C43"/>
    <mergeCell ref="A23:C23"/>
    <mergeCell ref="A24:C24"/>
    <mergeCell ref="I26:I27"/>
    <mergeCell ref="G27:H27"/>
    <mergeCell ref="A29:C31"/>
    <mergeCell ref="D29:H29"/>
    <mergeCell ref="I29:I30"/>
    <mergeCell ref="B34:C34"/>
    <mergeCell ref="B35:C35"/>
    <mergeCell ref="B36:C36"/>
    <mergeCell ref="B37:C37"/>
    <mergeCell ref="B40:C40"/>
    <mergeCell ref="A56:I56"/>
    <mergeCell ref="B44:C44"/>
    <mergeCell ref="B47:C47"/>
    <mergeCell ref="B48:C48"/>
    <mergeCell ref="B49:C49"/>
    <mergeCell ref="B52:C52"/>
    <mergeCell ref="I54:I55"/>
    <mergeCell ref="G55:H55"/>
  </mergeCells>
  <pageMargins left="0.7" right="0.7" top="0.75" bottom="0.75" header="0.3" footer="0.3"/>
  <pageSetup scale="72" orientation="landscape" r:id="rId1"/>
  <ignoredErrors>
    <ignoredError sqref="D9:E9 G9:H9 D31:E31 G31:H31" numberStoredAsText="1"/>
    <ignoredError sqref="F15 F18 F40 F3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7</vt:i4>
      </vt:variant>
    </vt:vector>
  </HeadingPairs>
  <TitlesOfParts>
    <vt:vector size="23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COG</vt:lpstr>
      <vt:lpstr>CTG</vt:lpstr>
      <vt:lpstr>CFG</vt:lpstr>
      <vt:lpstr>End Neto</vt:lpstr>
      <vt:lpstr>Int</vt:lpstr>
      <vt:lpstr>Post Fiscal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om_armc</cp:lastModifiedBy>
  <cp:lastPrinted>2016-10-13T18:53:40Z</cp:lastPrinted>
  <dcterms:created xsi:type="dcterms:W3CDTF">2014-01-27T16:27:43Z</dcterms:created>
  <dcterms:modified xsi:type="dcterms:W3CDTF">2016-10-31T22:03:07Z</dcterms:modified>
</cp:coreProperties>
</file>